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SSICURAZIONI\GARE POLIZZE ASSICURATIVE\4 - PROCEDURA APERTA 2021 - Gara intero pacchetto assicurativo in vigore dal 2022\DOCUMENTAZIONE DEFINITIVA\sinsitri fughe acqua da inserire in gara a seguito di quesito\"/>
    </mc:Choice>
  </mc:AlternateContent>
  <bookViews>
    <workbookView xWindow="0" yWindow="0" windowWidth="19200" windowHeight="11550" tabRatio="931" activeTab="8"/>
  </bookViews>
  <sheets>
    <sheet name="DICEMBRE OK" sheetId="10" r:id="rId1"/>
    <sheet name="NOVEMBRE da verif" sheetId="1" r:id="rId2"/>
    <sheet name="SETTEMBRE ok" sheetId="2" r:id="rId3"/>
    <sheet name="AGOSTO ok" sheetId="3" r:id="rId4"/>
    <sheet name="GIUGNO ok" sheetId="4" r:id="rId5"/>
    <sheet name="MAGGIO ok" sheetId="5" r:id="rId6"/>
    <sheet name="MARZO ok " sheetId="7" r:id="rId7"/>
    <sheet name="FEBBRAIO ok" sheetId="8" r:id="rId8"/>
    <sheet name="RIEPILOGO" sheetId="15" r:id="rId9"/>
    <sheet name="pivot " sheetId="19" r:id="rId10"/>
  </sheets>
  <definedNames>
    <definedName name="_xlnm._FilterDatabase" localSheetId="3" hidden="1">'AGOSTO ok'!$A$1:$A$153</definedName>
    <definedName name="_xlnm._FilterDatabase" localSheetId="4" hidden="1">'GIUGNO ok'!$A$1:$F$137</definedName>
    <definedName name="_xlnm._FilterDatabase" localSheetId="1" hidden="1">'NOVEMBRE da verif'!$A$1:$D$320</definedName>
    <definedName name="_xlnm._FilterDatabase" localSheetId="8" hidden="1">RIEPILOGO!$A$1:$G$749</definedName>
    <definedName name="_xlnm._FilterDatabase" localSheetId="2" hidden="1">'SETTEMBRE ok'!$A$2:$D$51</definedName>
    <definedName name="Z_002220DA_4D31_4AC0_9611_E38700088CB7_.wvu.FilterData" localSheetId="3" hidden="1">'AGOSTO ok'!$A$1:$A$153</definedName>
    <definedName name="Z_05B13CCD_36BA_45D7_9402_27CC40940A88_.wvu.FilterData" localSheetId="3" hidden="1">'AGOSTO ok'!$A$1:$A$153</definedName>
    <definedName name="Z_065BE01F_0297_48D2_8E86_BF7C56CF6A88_.wvu.FilterData" localSheetId="3" hidden="1">'AGOSTO ok'!$A$1:$A$153</definedName>
    <definedName name="Z_089E5987_00EE_48D7_A3A9_7EA89A27EF77_.wvu.FilterData" localSheetId="1" hidden="1">'NOVEMBRE da verif'!$A$1:$D$320</definedName>
    <definedName name="Z_0BC82AEF_3E6F_4F9E_A48D_14CACF7766B8_.wvu.FilterData" localSheetId="3" hidden="1">'AGOSTO ok'!$A$1:$A$153</definedName>
    <definedName name="Z_0C5E21FC_B60E_4C16_AE46_28CF1D4DEF21_.wvu.FilterData" localSheetId="1" hidden="1">'NOVEMBRE da verif'!$A$1:$D$320</definedName>
    <definedName name="Z_138D13E5_62D7_43E2_93C4_3D39BD1627EC_.wvu.FilterData" localSheetId="3" hidden="1">'AGOSTO ok'!$A$1:$A$153</definedName>
    <definedName name="Z_15F1BCC7_5E99_4950_B307_DED7C9F6745D_.wvu.FilterData" localSheetId="2" hidden="1">'SETTEMBRE ok'!$A$2:$D$51</definedName>
    <definedName name="Z_1D7A00BB_B824_4967_B9A0_73E6F0F44B2B_.wvu.Cols" localSheetId="7" hidden="1">'FEBBRAIO ok'!#REF!</definedName>
    <definedName name="Z_1D7A00BB_B824_4967_B9A0_73E6F0F44B2B_.wvu.Cols" localSheetId="4" hidden="1">'GIUGNO ok'!#REF!</definedName>
    <definedName name="Z_1D7A00BB_B824_4967_B9A0_73E6F0F44B2B_.wvu.FilterData" localSheetId="3" hidden="1">'AGOSTO ok'!$A$1:$A$153</definedName>
    <definedName name="Z_1D7A00BB_B824_4967_B9A0_73E6F0F44B2B_.wvu.FilterData" localSheetId="4" hidden="1">'GIUGNO ok'!$A$1:$F$137</definedName>
    <definedName name="Z_1D7A00BB_B824_4967_B9A0_73E6F0F44B2B_.wvu.FilterData" localSheetId="1" hidden="1">'NOVEMBRE da verif'!$A$1:$D$320</definedName>
    <definedName name="Z_1D7A00BB_B824_4967_B9A0_73E6F0F44B2B_.wvu.FilterData" localSheetId="2" hidden="1">'SETTEMBRE ok'!$A$2:$D$51</definedName>
    <definedName name="Z_1FBAC512_3C96_4812_B238_0351194CB099_.wvu.FilterData" localSheetId="2" hidden="1">'SETTEMBRE ok'!$A$2:$D$51</definedName>
    <definedName name="Z_201434F6_0281_4570_9EFF_03EA0F1EA8E7_.wvu.FilterData" localSheetId="2" hidden="1">'SETTEMBRE ok'!$A$2:$D$2</definedName>
    <definedName name="Z_21015288_8357_4257_B19F_B588491E9713_.wvu.FilterData" localSheetId="1" hidden="1">'NOVEMBRE da verif'!$A$1:$D$320</definedName>
    <definedName name="Z_271F8501_34AB_40FC_A0FF_4A62EE140FE7_.wvu.FilterData" localSheetId="1" hidden="1">'NOVEMBRE da verif'!$A$1:$D$320</definedName>
    <definedName name="Z_2CB557ED_6254_4B69_8919_17560D7E0AE9_.wvu.FilterData" localSheetId="3" hidden="1">'AGOSTO ok'!$A$1:$A$153</definedName>
    <definedName name="Z_2CB557ED_6254_4B69_8919_17560D7E0AE9_.wvu.FilterData" localSheetId="2" hidden="1">'SETTEMBRE ok'!$A$2:$D$51</definedName>
    <definedName name="Z_2E27FB03_C4E7_484E_B587_D0EA102F1BC7_.wvu.FilterData" localSheetId="1" hidden="1">'NOVEMBRE da verif'!$A$1:$D$320</definedName>
    <definedName name="Z_3202AF6E_6CE7_4BE9_9311_D86B13CE5ADC_.wvu.FilterData" localSheetId="2" hidden="1">'SETTEMBRE ok'!$A$2:$D$51</definedName>
    <definedName name="Z_36E3D6A0_20EB_45F9_A88F_2937A5C49D62_.wvu.FilterData" localSheetId="1" hidden="1">'NOVEMBRE da verif'!$A$1:$D$320</definedName>
    <definedName name="Z_376E6602_92C5_4BF7_8CB2_9437C3513ED0_.wvu.FilterData" localSheetId="2" hidden="1">'SETTEMBRE ok'!$A$2:$D$2</definedName>
    <definedName name="Z_38C2E078_4E3B_4F15_AEFC_35C32965FF68_.wvu.FilterData" localSheetId="4" hidden="1">'GIUGNO ok'!$A$1:$F$98</definedName>
    <definedName name="Z_3A14EFA0_5026_41F1_8ECA_913D92D0E0FF_.wvu.FilterData" localSheetId="2" hidden="1">'SETTEMBRE ok'!$A$2:$D$51</definedName>
    <definedName name="Z_3F20DCA2_6931_4BB3_96D3_9CFF5526260B_.wvu.FilterData" localSheetId="1" hidden="1">'NOVEMBRE da verif'!$A$1:$D$320</definedName>
    <definedName name="Z_42BCD359_95F5_4F33_8547_B85C52A62D64_.wvu.FilterData" localSheetId="1" hidden="1">'NOVEMBRE da verif'!$A$1:$D$320</definedName>
    <definedName name="Z_449F6D53_A073_49FC_940F_B30D0DCB5CA9_.wvu.FilterData" localSheetId="2" hidden="1">'SETTEMBRE ok'!$A$2:$D$2</definedName>
    <definedName name="Z_44B447E1_FA8C_45D5_ACE1_1836D888B908_.wvu.FilterData" localSheetId="1" hidden="1">'NOVEMBRE da verif'!$A$1:$D$320</definedName>
    <definedName name="Z_44D404FE_77B0_4BF4_8CE5_E4AF2B6A6099_.wvu.FilterData" localSheetId="2" hidden="1">'SETTEMBRE ok'!$A$2:$D$2</definedName>
    <definedName name="Z_4922739E_CEA6_4797_8806_C5F53FDE6D08_.wvu.FilterData" localSheetId="1" hidden="1">'NOVEMBRE da verif'!$A$1:$D$320</definedName>
    <definedName name="Z_4D445B52_57CC_4FB7_B0A8_7A5FA1B5507C_.wvu.FilterData" localSheetId="1" hidden="1">'NOVEMBRE da verif'!$A$1:$D$320</definedName>
    <definedName name="Z_4DABD21C_2FEF_4160_9243_D64DE07DB7A8_.wvu.FilterData" localSheetId="3" hidden="1">'AGOSTO ok'!$A$1:$A$153</definedName>
    <definedName name="Z_5020ECD4_7A91_4B5C_8453_8182C5356D69_.wvu.FilterData" localSheetId="1" hidden="1">'NOVEMBRE da verif'!$A$1:$D$320</definedName>
    <definedName name="Z_504C13E6_817C_4F0A_9A29_0C03F9B37182_.wvu.FilterData" localSheetId="3" hidden="1">'AGOSTO ok'!$A$1:$A$153</definedName>
    <definedName name="Z_510301EC_767D_4ECE_BBB6_63A371856EB6_.wvu.FilterData" localSheetId="1" hidden="1">'NOVEMBRE da verif'!$A$1:$D$320</definedName>
    <definedName name="Z_529A4EF6_9B51_4111_909D_F10B9F679029_.wvu.FilterData" localSheetId="1" hidden="1">'NOVEMBRE da verif'!$A$1:$D$320</definedName>
    <definedName name="Z_5325CBA2_C314_4BB3_A631_3F46A5D2BF0A_.wvu.FilterData" localSheetId="3" hidden="1">'AGOSTO ok'!$A$1:$A$153</definedName>
    <definedName name="Z_5325CBA2_C314_4BB3_A631_3F46A5D2BF0A_.wvu.FilterData" localSheetId="4" hidden="1">'GIUGNO ok'!$A$1:$F$137</definedName>
    <definedName name="Z_5325CBA2_C314_4BB3_A631_3F46A5D2BF0A_.wvu.FilterData" localSheetId="1" hidden="1">'NOVEMBRE da verif'!$A$1:$D$320</definedName>
    <definedName name="Z_5325CBA2_C314_4BB3_A631_3F46A5D2BF0A_.wvu.FilterData" localSheetId="2" hidden="1">'SETTEMBRE ok'!$A$2:$D$51</definedName>
    <definedName name="Z_5454A7EC_E73A_4950_94BD_6660E1E7A48F_.wvu.FilterData" localSheetId="1" hidden="1">'NOVEMBRE da verif'!$A$1:$D$320</definedName>
    <definedName name="Z_56B67423_D8C2_4DC5_8966_8251D6A23E4B_.wvu.FilterData" localSheetId="1" hidden="1">'NOVEMBRE da verif'!$A$1:$D$320</definedName>
    <definedName name="Z_56DCB15B_7452_4B83_A3A8_5DE0E0725E05_.wvu.FilterData" localSheetId="1" hidden="1">'NOVEMBRE da verif'!$A$1:$D$320</definedName>
    <definedName name="Z_57E96FEA_BCE3_455D_9EA1_75E09CFE0555_.wvu.FilterData" localSheetId="2" hidden="1">'SETTEMBRE ok'!$A$2:$D$51</definedName>
    <definedName name="Z_58FB5C3D_4505_4AE2_92BC_148672F4971D_.wvu.FilterData" localSheetId="1" hidden="1">'NOVEMBRE da verif'!$A$1:$D$320</definedName>
    <definedName name="Z_5FCC9E4A_2841_4C44_9885_5E522F40FB04_.wvu.FilterData" localSheetId="1" hidden="1">'NOVEMBRE da verif'!$A$1:$D$320</definedName>
    <definedName name="Z_610D9793_4F7E_487A_A7B8_54BD6FBAA247_.wvu.FilterData" localSheetId="1" hidden="1">'NOVEMBRE da verif'!$A$1:$D$320</definedName>
    <definedName name="Z_61332D62_8DE8_4C12_B52A_38429DB1AED7_.wvu.FilterData" localSheetId="2" hidden="1">'SETTEMBRE ok'!$A$2:$D$51</definedName>
    <definedName name="Z_641B087D_5A9F_4E6C_A8DB_029E2694C2F7_.wvu.FilterData" localSheetId="1" hidden="1">'NOVEMBRE da verif'!$A$1:$D$320</definedName>
    <definedName name="Z_6452FF0B_A059_4569_B1F3_28D5187398C3_.wvu.FilterData" localSheetId="1" hidden="1">'NOVEMBRE da verif'!$A$1:$D$320</definedName>
    <definedName name="Z_65F35B3F_5761_49D3_B6C5_27664F510BFD_.wvu.FilterData" localSheetId="1" hidden="1">'NOVEMBRE da verif'!$A$1:$D$320</definedName>
    <definedName name="Z_66D57549_28A2_4FBD_AEBB_17C234834A0E_.wvu.FilterData" localSheetId="1" hidden="1">'NOVEMBRE da verif'!$A$1:$D$320</definedName>
    <definedName name="Z_683A1125_FA45_45C0_97AB_F5A893D55626_.wvu.FilterData" localSheetId="1" hidden="1">'NOVEMBRE da verif'!$A$1:$D$320</definedName>
    <definedName name="Z_68BEBB8A_931B_4C68_8AAA_64DCDAAFEED5_.wvu.FilterData" localSheetId="1" hidden="1">'NOVEMBRE da verif'!$A$1:$D$320</definedName>
    <definedName name="Z_6B33D615_BFFD_4780_B327_AF398A66F25B_.wvu.FilterData" localSheetId="2" hidden="1">'SETTEMBRE ok'!$A$2:$D$51</definedName>
    <definedName name="Z_6E0F4E20_CDF3_4671_B8A4_0EF28F4D4F90_.wvu.Cols" localSheetId="3" hidden="1">'AGOSTO ok'!#REF!,'AGOSTO ok'!#REF!</definedName>
    <definedName name="Z_6E0F4E20_CDF3_4671_B8A4_0EF28F4D4F90_.wvu.Cols" localSheetId="0" hidden="1">'DICEMBRE OK'!#REF!</definedName>
    <definedName name="Z_6E0F4E20_CDF3_4671_B8A4_0EF28F4D4F90_.wvu.Cols" localSheetId="7" hidden="1">'FEBBRAIO ok'!#REF!</definedName>
    <definedName name="Z_6E0F4E20_CDF3_4671_B8A4_0EF28F4D4F90_.wvu.Cols" localSheetId="4" hidden="1">'GIUGNO ok'!#REF!,'GIUGNO ok'!#REF!,'GIUGNO ok'!$D:$D</definedName>
    <definedName name="Z_6E0F4E20_CDF3_4671_B8A4_0EF28F4D4F90_.wvu.Cols" localSheetId="5" hidden="1">'MAGGIO ok'!#REF!</definedName>
    <definedName name="Z_6E0F4E20_CDF3_4671_B8A4_0EF28F4D4F90_.wvu.FilterData" localSheetId="3" hidden="1">'AGOSTO ok'!$A$1:$A$153</definedName>
    <definedName name="Z_6E0F4E20_CDF3_4671_B8A4_0EF28F4D4F90_.wvu.FilterData" localSheetId="4" hidden="1">'GIUGNO ok'!$A$1:$F$137</definedName>
    <definedName name="Z_6E0F4E20_CDF3_4671_B8A4_0EF28F4D4F90_.wvu.FilterData" localSheetId="1" hidden="1">'NOVEMBRE da verif'!$A$1:$D$320</definedName>
    <definedName name="Z_6E0F4E20_CDF3_4671_B8A4_0EF28F4D4F90_.wvu.FilterData" localSheetId="2" hidden="1">'SETTEMBRE ok'!$A$2:$D$51</definedName>
    <definedName name="Z_6F2C5BE7_4CB9_49FA_B00A_BB451C70268E_.wvu.FilterData" localSheetId="3" hidden="1">'AGOSTO ok'!$A$1:$A$153</definedName>
    <definedName name="Z_73CAEA53_BF18_4383_93A0_16FD63AEFDA9_.wvu.FilterData" localSheetId="1" hidden="1">'NOVEMBRE da verif'!$A$1:$D$320</definedName>
    <definedName name="Z_789FB560_2D84_4CFE_9ECE_CD2E80AB4C71_.wvu.FilterData" localSheetId="1" hidden="1">'NOVEMBRE da verif'!$A$1:$D$320</definedName>
    <definedName name="Z_7988672F_925F_437A_80F1_2BDDF6ECE548_.wvu.FilterData" localSheetId="3" hidden="1">'AGOSTO ok'!$A$1:$A$153</definedName>
    <definedName name="Z_7B04653E_B162_4CAD_952F_02F8D71B815B_.wvu.FilterData" localSheetId="1" hidden="1">'NOVEMBRE da verif'!$A$1:$D$320</definedName>
    <definedName name="Z_7C5CC70B_3220_4456_A312_460148C0FFB5_.wvu.FilterData" localSheetId="2" hidden="1">'SETTEMBRE ok'!$A$2:$D$51</definedName>
    <definedName name="Z_819664B6_0354_41EA_8AFA_A246DEDAC433_.wvu.FilterData" localSheetId="2" hidden="1">'SETTEMBRE ok'!$A$2:$D$51</definedName>
    <definedName name="Z_848BB355_1691_4879_AA37_113565E7B1E6_.wvu.FilterData" localSheetId="2" hidden="1">'SETTEMBRE ok'!$A$2:$D$2</definedName>
    <definedName name="Z_8691A747_FCA3_4325_BA31_E4180B702859_.wvu.FilterData" localSheetId="2" hidden="1">'SETTEMBRE ok'!$A$2:$D$51</definedName>
    <definedName name="Z_880FB95E_6E28_4AA3_80B8_121EA8B041F9_.wvu.FilterData" localSheetId="1" hidden="1">'NOVEMBRE da verif'!$A$1:$D$320</definedName>
    <definedName name="Z_890D283C_3114_4343_A4D6_7DE4396ED741_.wvu.FilterData" localSheetId="2" hidden="1">'SETTEMBRE ok'!$A$2:$D$51</definedName>
    <definedName name="Z_8AE960D9_C707_42C6_93F6_E643E0F6E094_.wvu.FilterData" localSheetId="1" hidden="1">'NOVEMBRE da verif'!$A$1:$D$320</definedName>
    <definedName name="Z_8B4CC286_A9F9_4AAF_8712_B7B197ADA4CF_.wvu.FilterData" localSheetId="1" hidden="1">'NOVEMBRE da verif'!$A$1:$D$320</definedName>
    <definedName name="Z_8D3F4007_8165_4038_B8A7_D28D0CE053EB_.wvu.FilterData" localSheetId="1" hidden="1">'NOVEMBRE da verif'!$A$1:$D$320</definedName>
    <definedName name="Z_8FA31B11_87B0_49BA_8926_0586CC65C442_.wvu.FilterData" localSheetId="3" hidden="1">'AGOSTO ok'!$A$1:$A$153</definedName>
    <definedName name="Z_9300471B_871D_493E_B5BC_7CCF1103E8FE_.wvu.FilterData" localSheetId="1" hidden="1">'NOVEMBRE da verif'!$A$1:$D$320</definedName>
    <definedName name="Z_9354B386_CCDE_4132_9121_B8469C26649C_.wvu.FilterData" localSheetId="1" hidden="1">'NOVEMBRE da verif'!$A$1:$D$320</definedName>
    <definedName name="Z_986686F6_B99F_48CC_AF04_5CF3AE4F4BD0_.wvu.FilterData" localSheetId="4" hidden="1">'GIUGNO ok'!$A$1:$F$98</definedName>
    <definedName name="Z_9D1EFFE3_70BB_4C25_BC61_E5193C3F7920_.wvu.FilterData" localSheetId="3" hidden="1">'AGOSTO ok'!$A$1:$A$153</definedName>
    <definedName name="Z_9F509276_A828_40D1_8FA7_56DF57503767_.wvu.FilterData" localSheetId="1" hidden="1">'NOVEMBRE da verif'!$A$1:$D$320</definedName>
    <definedName name="Z_A1AFF4A9_459C_46A1_94CF_223AD700548B_.wvu.FilterData" localSheetId="2" hidden="1">'SETTEMBRE ok'!$A$2:$D$51</definedName>
    <definedName name="Z_A292444C_A12E_49F7_9864_AD9CCE53EC15_.wvu.FilterData" localSheetId="3" hidden="1">'AGOSTO ok'!$A$1:$A$153</definedName>
    <definedName name="Z_A4698C4C_D5A2_40E1_8F4D_0FD24BAD47CC_.wvu.FilterData" localSheetId="1" hidden="1">'NOVEMBRE da verif'!$A$1:$D$320</definedName>
    <definedName name="Z_A4D9AD64_1E0A_46D3_9E9B_817507E9D275_.wvu.FilterData" localSheetId="3" hidden="1">'AGOSTO ok'!$A$1:$A$153</definedName>
    <definedName name="Z_B1617379_D2BA_499E_8284_01BE826D1E4C_.wvu.FilterData" localSheetId="1" hidden="1">'NOVEMBRE da verif'!$A$1:$D$320</definedName>
    <definedName name="Z_B226F8A7_1ED1_4BBB_9ED4_081365E14636_.wvu.FilterData" localSheetId="1" hidden="1">'NOVEMBRE da verif'!$A$1:$D$320</definedName>
    <definedName name="Z_B2973BD2_534E_4677_B468_DF4FE8FD84F8_.wvu.FilterData" localSheetId="2" hidden="1">'SETTEMBRE ok'!$A$2:$D$51</definedName>
    <definedName name="Z_BCC3240C_37F8_4040_A08F_718A5B949FEB_.wvu.FilterData" localSheetId="2" hidden="1">'SETTEMBRE ok'!$A$2:$D$51</definedName>
    <definedName name="Z_BE0DB6FC_FF4E_4280_A29B_1CC846345F25_.wvu.FilterData" localSheetId="1" hidden="1">'NOVEMBRE da verif'!$A$1:$D$320</definedName>
    <definedName name="Z_BF416C2B_E56A_459D_A1F7_C08ADE7DC4E5_.wvu.FilterData" localSheetId="2" hidden="1">'SETTEMBRE ok'!$A$2:$D$2</definedName>
    <definedName name="Z_C05EBEF5_B0E2_499D_A992_64F0B6ED4E8A_.wvu.FilterData" localSheetId="2" hidden="1">'SETTEMBRE ok'!$A$2:$D$51</definedName>
    <definedName name="Z_C1202580_ACE7_41AE_93EF_5D869AE53D6C_.wvu.FilterData" localSheetId="4" hidden="1">'GIUGNO ok'!$A$1:$F$137</definedName>
    <definedName name="Z_C4F9C953_9D7C_4EDF_9562_9D5CE6FB0938_.wvu.FilterData" localSheetId="3" hidden="1">'AGOSTO ok'!$A$1:$A$153</definedName>
    <definedName name="Z_C673DA7B_CC3E_47FC_A639_8A9198B3E9E8_.wvu.FilterData" localSheetId="1" hidden="1">'NOVEMBRE da verif'!$A$1:$D$320</definedName>
    <definedName name="Z_CB3D2884_4EE2_411D_810A_E63849B4190F_.wvu.FilterData" localSheetId="1" hidden="1">'NOVEMBRE da verif'!$A$1:$D$320</definedName>
    <definedName name="Z_CBCE530E_060F_4A23_A725_5189A564E050_.wvu.FilterData" localSheetId="1" hidden="1">'NOVEMBRE da verif'!$A$1:$D$320</definedName>
    <definedName name="Z_CCE1F850_7503_43BB_9027_250872D7CCEF_.wvu.FilterData" localSheetId="1" hidden="1">'NOVEMBRE da verif'!$A$1:$D$320</definedName>
    <definedName name="Z_D0E61D85_5E0F_45BF_8ED4_D456B0240B78_.wvu.FilterData" localSheetId="3" hidden="1">'AGOSTO ok'!$A$1:$A$153</definedName>
    <definedName name="Z_D25BEE0C_1E7A_480D_BCC0_870AF7EED914_.wvu.FilterData" localSheetId="3" hidden="1">'AGOSTO ok'!$A$1:$A$153</definedName>
    <definedName name="Z_D44B7418_AAC8_41BA_BC00_ED2BBF88A6A2_.wvu.FilterData" localSheetId="1" hidden="1">'NOVEMBRE da verif'!$A$1:$D$320</definedName>
    <definedName name="Z_D47749EF_A0A9_4CB8_B3A2_A0D2A62AA25E_.wvu.FilterData" localSheetId="1" hidden="1">'NOVEMBRE da verif'!$A$1:$D$320</definedName>
    <definedName name="Z_D543394F_BDF4_49FF_B3CF_F68CE7DDDB03_.wvu.FilterData" localSheetId="3" hidden="1">'AGOSTO ok'!$A$1:$A$153</definedName>
    <definedName name="Z_E24A2321_1792_4882_8AF9_B9D8117F182D_.wvu.FilterData" localSheetId="1" hidden="1">'NOVEMBRE da verif'!$A$1:$D$320</definedName>
    <definedName name="Z_E4A92FD7_2FD3_4641_9AE5_6FB00F28DBB4_.wvu.FilterData" localSheetId="2" hidden="1">'SETTEMBRE ok'!$A$2:$D$2</definedName>
    <definedName name="Z_E86EADFB_BEFF_4BD7_9EB7_1DAD68A7954C_.wvu.FilterData" localSheetId="2" hidden="1">'SETTEMBRE ok'!$A$2:$D$51</definedName>
    <definedName name="Z_E8EBFFBB_9454_451A_9BDE_53B904E9D0C5_.wvu.FilterData" localSheetId="1" hidden="1">'NOVEMBRE da verif'!$A$1:$D$320</definedName>
    <definedName name="Z_EA2C4AEE_104B_40A6_9A3C_0791DCB34BE4_.wvu.FilterData" localSheetId="1" hidden="1">'NOVEMBRE da verif'!$A$1:$D$320</definedName>
    <definedName name="Z_F08A2E44_E000_4EB1_A144_E88741821E38_.wvu.FilterData" localSheetId="2" hidden="1">'SETTEMBRE ok'!$A$2:$D$51</definedName>
    <definedName name="Z_F28FB145_7374_4AD3_A122_9025E5DAC343_.wvu.FilterData" localSheetId="3" hidden="1">'AGOSTO ok'!$A$1:$A$153</definedName>
    <definedName name="Z_F39CFE5F_ED08_4EF4_8846_63CE5EFAF0F3_.wvu.FilterData" localSheetId="1" hidden="1">'NOVEMBRE da verif'!$A$1:$D$320</definedName>
    <definedName name="Z_F4E44711_DBAB_4F5E_8304_9EF99D6DD1FC_.wvu.FilterData" localSheetId="3" hidden="1">'AGOSTO ok'!$A$1:$A$153</definedName>
    <definedName name="Z_F9FC878D_C02B_4BAD_B7C4_72294F6BE5AB_.wvu.FilterData" localSheetId="2" hidden="1">'SETTEMBRE ok'!$A$2:$D$51</definedName>
  </definedNames>
  <calcPr calcId="162913"/>
  <customWorkbookViews>
    <customWorkbookView name="Chiara Ragazzi - Visualizzazione personale" guid="{1D7A00BB-B824-4967-B9A0-73E6F0F44B2B}" mergeInterval="0" personalView="1" maximized="1" xWindow="-8" yWindow="-8" windowWidth="1552" windowHeight="840" tabRatio="849" activeSheetId="1"/>
    <customWorkbookView name="Maura Zanella - Visualizzazione personale" guid="{6E0F4E20-CDF3-4671-B8A4-0EF28F4D4F90}" autoUpdate="1" mergeInterval="5" personalView="1" maximized="1" xWindow="-8" yWindow="-8" windowWidth="1040" windowHeight="795" tabRatio="849" activeSheetId="5"/>
    <customWorkbookView name="cragazzi - Visualizzazione personale" guid="{C1202580-ACE7-41AE-93EF-5D869AE53D6C}" mergeInterval="0" personalView="1" maximized="1" xWindow="1436" yWindow="-4" windowWidth="1608" windowHeight="908" activeSheetId="3"/>
    <customWorkbookView name="zanella - Visualizzazione personale" guid="{E20DE730-06D0-4705-BC91-F29C6BCDBBCA}" mergeInterval="0" personalView="1" maximized="1" xWindow="1276" yWindow="-4" windowWidth="1288" windowHeight="1032" activeSheetId="7"/>
    <customWorkbookView name="Maura Mantovani - Visualizzazione personale" guid="{5325CBA2-C314-4BB3-A631-3F46A5D2BF0A}" mergeInterval="0" personalView="1" maximized="1" xWindow="-8" yWindow="-8" windowWidth="1382" windowHeight="744" activeSheetId="10"/>
  </customWorkbookViews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2" i="15" l="1"/>
  <c r="E68" i="8" l="1"/>
  <c r="F718" i="15" l="1"/>
  <c r="G718" i="15" s="1"/>
  <c r="C66" i="4"/>
  <c r="E81" i="5" l="1"/>
  <c r="E160" i="10" l="1"/>
  <c r="E158" i="10"/>
  <c r="G745" i="15" l="1"/>
  <c r="G746" i="15"/>
  <c r="G747" i="15"/>
  <c r="F3" i="15" l="1"/>
  <c r="G3" i="15" s="1"/>
  <c r="F4" i="15"/>
  <c r="G4" i="15" s="1"/>
  <c r="F5" i="15"/>
  <c r="G5" i="15" s="1"/>
  <c r="F6" i="15"/>
  <c r="G6" i="15" s="1"/>
  <c r="F7" i="15"/>
  <c r="G7" i="15" s="1"/>
  <c r="F8" i="15"/>
  <c r="G8" i="15" s="1"/>
  <c r="F9" i="15"/>
  <c r="G9" i="15" s="1"/>
  <c r="F10" i="15"/>
  <c r="G10" i="15" s="1"/>
  <c r="F11" i="15"/>
  <c r="G11" i="15" s="1"/>
  <c r="F12" i="15"/>
  <c r="G12" i="15" s="1"/>
  <c r="F13" i="15"/>
  <c r="G13" i="15" s="1"/>
  <c r="F14" i="15"/>
  <c r="G14" i="15" s="1"/>
  <c r="F15" i="15"/>
  <c r="G15" i="15" s="1"/>
  <c r="F16" i="15"/>
  <c r="G16" i="15" s="1"/>
  <c r="F17" i="15"/>
  <c r="G17" i="15" s="1"/>
  <c r="F18" i="15"/>
  <c r="G18" i="15" s="1"/>
  <c r="F19" i="15"/>
  <c r="G19" i="15" s="1"/>
  <c r="F20" i="15"/>
  <c r="G20" i="15" s="1"/>
  <c r="F21" i="15"/>
  <c r="G21" i="15" s="1"/>
  <c r="F22" i="15"/>
  <c r="G22" i="15" s="1"/>
  <c r="F23" i="15"/>
  <c r="G23" i="15" s="1"/>
  <c r="F24" i="15"/>
  <c r="G24" i="15" s="1"/>
  <c r="F25" i="15"/>
  <c r="G25" i="15" s="1"/>
  <c r="F26" i="15"/>
  <c r="G26" i="15" s="1"/>
  <c r="F27" i="15"/>
  <c r="G27" i="15" s="1"/>
  <c r="F28" i="15"/>
  <c r="G28" i="15" s="1"/>
  <c r="F29" i="15"/>
  <c r="G29" i="15" s="1"/>
  <c r="F30" i="15"/>
  <c r="G30" i="15" s="1"/>
  <c r="F31" i="15"/>
  <c r="G31" i="15" s="1"/>
  <c r="F32" i="15"/>
  <c r="G32" i="15" s="1"/>
  <c r="F33" i="15"/>
  <c r="G33" i="15" s="1"/>
  <c r="F34" i="15"/>
  <c r="G34" i="15" s="1"/>
  <c r="F36" i="15"/>
  <c r="G36" i="15" s="1"/>
  <c r="F37" i="15"/>
  <c r="G37" i="15" s="1"/>
  <c r="F38" i="15"/>
  <c r="G38" i="15" s="1"/>
  <c r="F39" i="15"/>
  <c r="G39" i="15" s="1"/>
  <c r="F40" i="15"/>
  <c r="G40" i="15" s="1"/>
  <c r="F41" i="15"/>
  <c r="G41" i="15" s="1"/>
  <c r="F42" i="15"/>
  <c r="G42" i="15" s="1"/>
  <c r="F43" i="15"/>
  <c r="G43" i="15" s="1"/>
  <c r="F44" i="15"/>
  <c r="G44" i="15" s="1"/>
  <c r="F45" i="15"/>
  <c r="G45" i="15" s="1"/>
  <c r="F46" i="15"/>
  <c r="G46" i="15" s="1"/>
  <c r="F47" i="15"/>
  <c r="G47" i="15" s="1"/>
  <c r="F48" i="15"/>
  <c r="G48" i="15" s="1"/>
  <c r="F49" i="15"/>
  <c r="G49" i="15" s="1"/>
  <c r="F50" i="15"/>
  <c r="G50" i="15" s="1"/>
  <c r="F51" i="15"/>
  <c r="G51" i="15" s="1"/>
  <c r="F52" i="15"/>
  <c r="G52" i="15" s="1"/>
  <c r="F53" i="15"/>
  <c r="G53" i="15" s="1"/>
  <c r="F54" i="15"/>
  <c r="G54" i="15" s="1"/>
  <c r="F55" i="15"/>
  <c r="G55" i="15" s="1"/>
  <c r="F56" i="15"/>
  <c r="G56" i="15" s="1"/>
  <c r="F57" i="15"/>
  <c r="G57" i="15" s="1"/>
  <c r="F58" i="15"/>
  <c r="G58" i="15" s="1"/>
  <c r="F59" i="15"/>
  <c r="G59" i="15" s="1"/>
  <c r="F60" i="15"/>
  <c r="G60" i="15" s="1"/>
  <c r="F61" i="15"/>
  <c r="G61" i="15" s="1"/>
  <c r="F62" i="15"/>
  <c r="G62" i="15" s="1"/>
  <c r="F63" i="15"/>
  <c r="G63" i="15" s="1"/>
  <c r="F64" i="15"/>
  <c r="G64" i="15" s="1"/>
  <c r="F65" i="15"/>
  <c r="G65" i="15" s="1"/>
  <c r="F66" i="15"/>
  <c r="G66" i="15" s="1"/>
  <c r="F67" i="15"/>
  <c r="G67" i="15" s="1"/>
  <c r="F68" i="15"/>
  <c r="G68" i="15" s="1"/>
  <c r="F69" i="15"/>
  <c r="G69" i="15" s="1"/>
  <c r="F70" i="15"/>
  <c r="G70" i="15" s="1"/>
  <c r="F71" i="15"/>
  <c r="G71" i="15" s="1"/>
  <c r="F72" i="15"/>
  <c r="G72" i="15" s="1"/>
  <c r="F73" i="15"/>
  <c r="G73" i="15" s="1"/>
  <c r="F74" i="15"/>
  <c r="G74" i="15" s="1"/>
  <c r="F75" i="15"/>
  <c r="G75" i="15" s="1"/>
  <c r="F76" i="15"/>
  <c r="G76" i="15" s="1"/>
  <c r="F77" i="15"/>
  <c r="G77" i="15" s="1"/>
  <c r="F78" i="15"/>
  <c r="G78" i="15" s="1"/>
  <c r="F79" i="15"/>
  <c r="G79" i="15" s="1"/>
  <c r="F80" i="15"/>
  <c r="G80" i="15" s="1"/>
  <c r="F81" i="15"/>
  <c r="G81" i="15" s="1"/>
  <c r="F82" i="15"/>
  <c r="G82" i="15" s="1"/>
  <c r="F83" i="15"/>
  <c r="G83" i="15" s="1"/>
  <c r="F84" i="15"/>
  <c r="G84" i="15" s="1"/>
  <c r="F85" i="15"/>
  <c r="G85" i="15" s="1"/>
  <c r="F86" i="15"/>
  <c r="G86" i="15" s="1"/>
  <c r="F87" i="15"/>
  <c r="G87" i="15" s="1"/>
  <c r="F88" i="15"/>
  <c r="G88" i="15" s="1"/>
  <c r="F89" i="15"/>
  <c r="G89" i="15" s="1"/>
  <c r="F90" i="15"/>
  <c r="G90" i="15" s="1"/>
  <c r="F91" i="15"/>
  <c r="G91" i="15" s="1"/>
  <c r="F92" i="15"/>
  <c r="G92" i="15" s="1"/>
  <c r="F93" i="15"/>
  <c r="G93" i="15" s="1"/>
  <c r="F94" i="15"/>
  <c r="G94" i="15" s="1"/>
  <c r="F95" i="15"/>
  <c r="G95" i="15" s="1"/>
  <c r="F96" i="15"/>
  <c r="G96" i="15" s="1"/>
  <c r="F97" i="15"/>
  <c r="G97" i="15" s="1"/>
  <c r="F98" i="15"/>
  <c r="G98" i="15" s="1"/>
  <c r="F99" i="15"/>
  <c r="G99" i="15" s="1"/>
  <c r="F100" i="15"/>
  <c r="G100" i="15" s="1"/>
  <c r="F101" i="15"/>
  <c r="G101" i="15" s="1"/>
  <c r="F102" i="15"/>
  <c r="G102" i="15" s="1"/>
  <c r="F103" i="15"/>
  <c r="G103" i="15" s="1"/>
  <c r="F104" i="15"/>
  <c r="G104" i="15" s="1"/>
  <c r="F105" i="15"/>
  <c r="G105" i="15" s="1"/>
  <c r="F106" i="15"/>
  <c r="G106" i="15" s="1"/>
  <c r="F107" i="15"/>
  <c r="G107" i="15" s="1"/>
  <c r="F108" i="15"/>
  <c r="G108" i="15" s="1"/>
  <c r="F109" i="15"/>
  <c r="G109" i="15" s="1"/>
  <c r="F110" i="15"/>
  <c r="G110" i="15" s="1"/>
  <c r="F111" i="15"/>
  <c r="G111" i="15" s="1"/>
  <c r="F112" i="15"/>
  <c r="G112" i="15" s="1"/>
  <c r="F113" i="15"/>
  <c r="G113" i="15" s="1"/>
  <c r="F114" i="15"/>
  <c r="G114" i="15" s="1"/>
  <c r="F115" i="15"/>
  <c r="G115" i="15" s="1"/>
  <c r="F116" i="15"/>
  <c r="G116" i="15" s="1"/>
  <c r="F117" i="15"/>
  <c r="G117" i="15" s="1"/>
  <c r="F118" i="15"/>
  <c r="G118" i="15" s="1"/>
  <c r="F119" i="15"/>
  <c r="G119" i="15" s="1"/>
  <c r="F120" i="15"/>
  <c r="G120" i="15" s="1"/>
  <c r="F121" i="15"/>
  <c r="G121" i="15" s="1"/>
  <c r="F122" i="15"/>
  <c r="G122" i="15" s="1"/>
  <c r="F123" i="15"/>
  <c r="G123" i="15" s="1"/>
  <c r="F124" i="15"/>
  <c r="G124" i="15" s="1"/>
  <c r="F125" i="15"/>
  <c r="G125" i="15" s="1"/>
  <c r="F126" i="15"/>
  <c r="G126" i="15" s="1"/>
  <c r="F127" i="15"/>
  <c r="G127" i="15" s="1"/>
  <c r="F128" i="15"/>
  <c r="G128" i="15" s="1"/>
  <c r="F129" i="15"/>
  <c r="G129" i="15" s="1"/>
  <c r="F130" i="15"/>
  <c r="G130" i="15" s="1"/>
  <c r="F131" i="15"/>
  <c r="G131" i="15" s="1"/>
  <c r="F132" i="15"/>
  <c r="G132" i="15" s="1"/>
  <c r="F133" i="15"/>
  <c r="G133" i="15" s="1"/>
  <c r="F134" i="15"/>
  <c r="G134" i="15" s="1"/>
  <c r="F135" i="15"/>
  <c r="G135" i="15" s="1"/>
  <c r="F136" i="15"/>
  <c r="G136" i="15" s="1"/>
  <c r="F137" i="15"/>
  <c r="G137" i="15" s="1"/>
  <c r="F138" i="15"/>
  <c r="G138" i="15" s="1"/>
  <c r="F139" i="15"/>
  <c r="G139" i="15" s="1"/>
  <c r="F140" i="15"/>
  <c r="G140" i="15" s="1"/>
  <c r="F141" i="15"/>
  <c r="G141" i="15" s="1"/>
  <c r="F142" i="15"/>
  <c r="G142" i="15" s="1"/>
  <c r="F143" i="15"/>
  <c r="G143" i="15" s="1"/>
  <c r="F144" i="15"/>
  <c r="G144" i="15" s="1"/>
  <c r="F145" i="15"/>
  <c r="G145" i="15" s="1"/>
  <c r="F146" i="15"/>
  <c r="G146" i="15" s="1"/>
  <c r="F147" i="15"/>
  <c r="G147" i="15" s="1"/>
  <c r="F148" i="15"/>
  <c r="G148" i="15" s="1"/>
  <c r="F149" i="15"/>
  <c r="G149" i="15" s="1"/>
  <c r="F150" i="15"/>
  <c r="G150" i="15" s="1"/>
  <c r="F151" i="15"/>
  <c r="G151" i="15" s="1"/>
  <c r="F152" i="15"/>
  <c r="G152" i="15" s="1"/>
  <c r="F153" i="15"/>
  <c r="G153" i="15" s="1"/>
  <c r="F154" i="15"/>
  <c r="G154" i="15" s="1"/>
  <c r="F155" i="15"/>
  <c r="G155" i="15" s="1"/>
  <c r="F156" i="15"/>
  <c r="G156" i="15" s="1"/>
  <c r="F157" i="15"/>
  <c r="G157" i="15" s="1"/>
  <c r="F158" i="15"/>
  <c r="G158" i="15" s="1"/>
  <c r="F159" i="15"/>
  <c r="G159" i="15" s="1"/>
  <c r="F160" i="15"/>
  <c r="G160" i="15" s="1"/>
  <c r="F161" i="15"/>
  <c r="G161" i="15" s="1"/>
  <c r="F162" i="15"/>
  <c r="G162" i="15" s="1"/>
  <c r="F163" i="15"/>
  <c r="G163" i="15" s="1"/>
  <c r="F164" i="15"/>
  <c r="G164" i="15" s="1"/>
  <c r="F165" i="15"/>
  <c r="G165" i="15" s="1"/>
  <c r="F166" i="15"/>
  <c r="G166" i="15" s="1"/>
  <c r="F167" i="15"/>
  <c r="G167" i="15" s="1"/>
  <c r="F168" i="15"/>
  <c r="G168" i="15" s="1"/>
  <c r="F169" i="15"/>
  <c r="G169" i="15" s="1"/>
  <c r="F170" i="15"/>
  <c r="G170" i="15" s="1"/>
  <c r="F171" i="15"/>
  <c r="G171" i="15" s="1"/>
  <c r="F172" i="15"/>
  <c r="G172" i="15" s="1"/>
  <c r="F173" i="15"/>
  <c r="G173" i="15" s="1"/>
  <c r="F174" i="15"/>
  <c r="G174" i="15" s="1"/>
  <c r="F175" i="15"/>
  <c r="G175" i="15" s="1"/>
  <c r="F176" i="15"/>
  <c r="G176" i="15" s="1"/>
  <c r="F177" i="15"/>
  <c r="G177" i="15" s="1"/>
  <c r="F178" i="15"/>
  <c r="G178" i="15" s="1"/>
  <c r="F179" i="15"/>
  <c r="G179" i="15" s="1"/>
  <c r="F180" i="15"/>
  <c r="G180" i="15" s="1"/>
  <c r="F181" i="15"/>
  <c r="G181" i="15" s="1"/>
  <c r="F182" i="15"/>
  <c r="G182" i="15" s="1"/>
  <c r="F183" i="15"/>
  <c r="G183" i="15" s="1"/>
  <c r="F184" i="15"/>
  <c r="G184" i="15" s="1"/>
  <c r="F185" i="15"/>
  <c r="G185" i="15" s="1"/>
  <c r="F186" i="15"/>
  <c r="G186" i="15" s="1"/>
  <c r="F187" i="15"/>
  <c r="G187" i="15" s="1"/>
  <c r="F188" i="15"/>
  <c r="G188" i="15" s="1"/>
  <c r="F189" i="15"/>
  <c r="G189" i="15" s="1"/>
  <c r="F190" i="15"/>
  <c r="G190" i="15" s="1"/>
  <c r="F191" i="15"/>
  <c r="G191" i="15" s="1"/>
  <c r="F192" i="15"/>
  <c r="G192" i="15" s="1"/>
  <c r="F193" i="15"/>
  <c r="G193" i="15" s="1"/>
  <c r="F194" i="15"/>
  <c r="G194" i="15" s="1"/>
  <c r="F195" i="15"/>
  <c r="G195" i="15" s="1"/>
  <c r="F196" i="15"/>
  <c r="G196" i="15" s="1"/>
  <c r="F197" i="15"/>
  <c r="G197" i="15" s="1"/>
  <c r="F198" i="15"/>
  <c r="G198" i="15" s="1"/>
  <c r="F199" i="15"/>
  <c r="G199" i="15" s="1"/>
  <c r="F200" i="15"/>
  <c r="G200" i="15" s="1"/>
  <c r="F201" i="15"/>
  <c r="G201" i="15" s="1"/>
  <c r="F202" i="15"/>
  <c r="G202" i="15" s="1"/>
  <c r="F203" i="15"/>
  <c r="G203" i="15" s="1"/>
  <c r="F204" i="15"/>
  <c r="G204" i="15" s="1"/>
  <c r="F205" i="15"/>
  <c r="G205" i="15" s="1"/>
  <c r="F206" i="15"/>
  <c r="G206" i="15" s="1"/>
  <c r="F207" i="15"/>
  <c r="G207" i="15" s="1"/>
  <c r="F208" i="15"/>
  <c r="G208" i="15" s="1"/>
  <c r="F209" i="15"/>
  <c r="G209" i="15" s="1"/>
  <c r="F210" i="15"/>
  <c r="G210" i="15" s="1"/>
  <c r="F211" i="15"/>
  <c r="G211" i="15" s="1"/>
  <c r="F212" i="15"/>
  <c r="G212" i="15" s="1"/>
  <c r="F213" i="15"/>
  <c r="G213" i="15" s="1"/>
  <c r="F214" i="15"/>
  <c r="G214" i="15" s="1"/>
  <c r="F215" i="15"/>
  <c r="G215" i="15" s="1"/>
  <c r="F216" i="15"/>
  <c r="G216" i="15" s="1"/>
  <c r="F217" i="15"/>
  <c r="G217" i="15" s="1"/>
  <c r="F218" i="15"/>
  <c r="G218" i="15" s="1"/>
  <c r="F219" i="15"/>
  <c r="G219" i="15" s="1"/>
  <c r="F220" i="15"/>
  <c r="G220" i="15" s="1"/>
  <c r="F221" i="15"/>
  <c r="G221" i="15" s="1"/>
  <c r="F222" i="15"/>
  <c r="G222" i="15" s="1"/>
  <c r="F223" i="15"/>
  <c r="G223" i="15" s="1"/>
  <c r="F224" i="15"/>
  <c r="G224" i="15" s="1"/>
  <c r="F225" i="15"/>
  <c r="G225" i="15" s="1"/>
  <c r="F227" i="15"/>
  <c r="G227" i="15" s="1"/>
  <c r="F228" i="15"/>
  <c r="G228" i="15" s="1"/>
  <c r="F229" i="15"/>
  <c r="G229" i="15" s="1"/>
  <c r="F230" i="15"/>
  <c r="G230" i="15" s="1"/>
  <c r="F231" i="15"/>
  <c r="G231" i="15" s="1"/>
  <c r="F232" i="15"/>
  <c r="G232" i="15" s="1"/>
  <c r="F233" i="15"/>
  <c r="G233" i="15" s="1"/>
  <c r="F234" i="15"/>
  <c r="G234" i="15" s="1"/>
  <c r="F235" i="15"/>
  <c r="G235" i="15" s="1"/>
  <c r="F236" i="15"/>
  <c r="G236" i="15" s="1"/>
  <c r="F237" i="15"/>
  <c r="G237" i="15" s="1"/>
  <c r="F238" i="15"/>
  <c r="G238" i="15" s="1"/>
  <c r="F239" i="15"/>
  <c r="G239" i="15" s="1"/>
  <c r="F240" i="15"/>
  <c r="G240" i="15" s="1"/>
  <c r="F241" i="15"/>
  <c r="G241" i="15" s="1"/>
  <c r="F242" i="15"/>
  <c r="G242" i="15" s="1"/>
  <c r="F243" i="15"/>
  <c r="G243" i="15" s="1"/>
  <c r="F244" i="15"/>
  <c r="G244" i="15" s="1"/>
  <c r="F245" i="15"/>
  <c r="G245" i="15" s="1"/>
  <c r="F246" i="15"/>
  <c r="G246" i="15" s="1"/>
  <c r="F247" i="15"/>
  <c r="G247" i="15" s="1"/>
  <c r="F248" i="15"/>
  <c r="G248" i="15" s="1"/>
  <c r="F249" i="15"/>
  <c r="G249" i="15" s="1"/>
  <c r="F250" i="15"/>
  <c r="G250" i="15" s="1"/>
  <c r="F251" i="15"/>
  <c r="G251" i="15" s="1"/>
  <c r="F252" i="15"/>
  <c r="G252" i="15" s="1"/>
  <c r="F253" i="15"/>
  <c r="G253" i="15" s="1"/>
  <c r="F254" i="15"/>
  <c r="G254" i="15" s="1"/>
  <c r="F255" i="15"/>
  <c r="G255" i="15" s="1"/>
  <c r="F256" i="15"/>
  <c r="G256" i="15" s="1"/>
  <c r="F257" i="15"/>
  <c r="G257" i="15" s="1"/>
  <c r="F258" i="15"/>
  <c r="G258" i="15" s="1"/>
  <c r="F259" i="15"/>
  <c r="G259" i="15" s="1"/>
  <c r="F260" i="15"/>
  <c r="G260" i="15" s="1"/>
  <c r="F261" i="15"/>
  <c r="G261" i="15" s="1"/>
  <c r="F262" i="15"/>
  <c r="G262" i="15" s="1"/>
  <c r="F263" i="15"/>
  <c r="G263" i="15" s="1"/>
  <c r="F264" i="15"/>
  <c r="G264" i="15" s="1"/>
  <c r="F265" i="15"/>
  <c r="G265" i="15" s="1"/>
  <c r="F266" i="15"/>
  <c r="G266" i="15" s="1"/>
  <c r="F267" i="15"/>
  <c r="G267" i="15" s="1"/>
  <c r="F268" i="15"/>
  <c r="G268" i="15" s="1"/>
  <c r="F269" i="15"/>
  <c r="G269" i="15" s="1"/>
  <c r="F270" i="15"/>
  <c r="G270" i="15" s="1"/>
  <c r="F271" i="15"/>
  <c r="G271" i="15" s="1"/>
  <c r="F272" i="15"/>
  <c r="G272" i="15" s="1"/>
  <c r="F273" i="15"/>
  <c r="G273" i="15" s="1"/>
  <c r="F274" i="15"/>
  <c r="G274" i="15" s="1"/>
  <c r="F275" i="15"/>
  <c r="G275" i="15" s="1"/>
  <c r="F276" i="15"/>
  <c r="G276" i="15" s="1"/>
  <c r="F277" i="15"/>
  <c r="G277" i="15" s="1"/>
  <c r="F278" i="15"/>
  <c r="G278" i="15" s="1"/>
  <c r="F279" i="15"/>
  <c r="G279" i="15" s="1"/>
  <c r="F280" i="15"/>
  <c r="G280" i="15" s="1"/>
  <c r="F281" i="15"/>
  <c r="G281" i="15" s="1"/>
  <c r="F282" i="15"/>
  <c r="G282" i="15" s="1"/>
  <c r="F283" i="15"/>
  <c r="G283" i="15" s="1"/>
  <c r="F284" i="15"/>
  <c r="G284" i="15" s="1"/>
  <c r="F285" i="15"/>
  <c r="G285" i="15" s="1"/>
  <c r="F286" i="15"/>
  <c r="G286" i="15" s="1"/>
  <c r="F287" i="15"/>
  <c r="G287" i="15" s="1"/>
  <c r="F288" i="15"/>
  <c r="G288" i="15" s="1"/>
  <c r="F289" i="15"/>
  <c r="G289" i="15" s="1"/>
  <c r="F290" i="15"/>
  <c r="G290" i="15" s="1"/>
  <c r="F291" i="15"/>
  <c r="G291" i="15" s="1"/>
  <c r="F292" i="15"/>
  <c r="G292" i="15" s="1"/>
  <c r="F293" i="15"/>
  <c r="G293" i="15" s="1"/>
  <c r="F294" i="15"/>
  <c r="G294" i="15" s="1"/>
  <c r="F295" i="15"/>
  <c r="G295" i="15" s="1"/>
  <c r="F296" i="15"/>
  <c r="G296" i="15" s="1"/>
  <c r="F297" i="15"/>
  <c r="G297" i="15" s="1"/>
  <c r="F298" i="15"/>
  <c r="G298" i="15" s="1"/>
  <c r="F299" i="15"/>
  <c r="G299" i="15" s="1"/>
  <c r="F300" i="15"/>
  <c r="G300" i="15" s="1"/>
  <c r="F301" i="15"/>
  <c r="G301" i="15" s="1"/>
  <c r="F302" i="15"/>
  <c r="G302" i="15" s="1"/>
  <c r="F303" i="15"/>
  <c r="G303" i="15" s="1"/>
  <c r="F304" i="15"/>
  <c r="G304" i="15" s="1"/>
  <c r="F305" i="15"/>
  <c r="G305" i="15" s="1"/>
  <c r="F306" i="15"/>
  <c r="G306" i="15" s="1"/>
  <c r="F307" i="15"/>
  <c r="G307" i="15" s="1"/>
  <c r="F308" i="15"/>
  <c r="G308" i="15" s="1"/>
  <c r="F309" i="15"/>
  <c r="G309" i="15" s="1"/>
  <c r="F310" i="15"/>
  <c r="G310" i="15" s="1"/>
  <c r="F311" i="15"/>
  <c r="G311" i="15" s="1"/>
  <c r="F312" i="15"/>
  <c r="G312" i="15" s="1"/>
  <c r="F313" i="15"/>
  <c r="G313" i="15" s="1"/>
  <c r="F314" i="15"/>
  <c r="G314" i="15" s="1"/>
  <c r="F315" i="15"/>
  <c r="G315" i="15" s="1"/>
  <c r="F316" i="15"/>
  <c r="G316" i="15" s="1"/>
  <c r="F318" i="15"/>
  <c r="G318" i="15" s="1"/>
  <c r="F319" i="15"/>
  <c r="G319" i="15" s="1"/>
  <c r="F320" i="15"/>
  <c r="G320" i="15" s="1"/>
  <c r="F321" i="15"/>
  <c r="G321" i="15" s="1"/>
  <c r="F322" i="15"/>
  <c r="G322" i="15" s="1"/>
  <c r="F323" i="15"/>
  <c r="G323" i="15" s="1"/>
  <c r="F324" i="15"/>
  <c r="G324" i="15" s="1"/>
  <c r="F325" i="15"/>
  <c r="G325" i="15" s="1"/>
  <c r="F326" i="15"/>
  <c r="G326" i="15" s="1"/>
  <c r="F327" i="15"/>
  <c r="G327" i="15" s="1"/>
  <c r="F328" i="15"/>
  <c r="G328" i="15" s="1"/>
  <c r="F329" i="15"/>
  <c r="G329" i="15" s="1"/>
  <c r="F330" i="15"/>
  <c r="G330" i="15" s="1"/>
  <c r="F331" i="15"/>
  <c r="G331" i="15" s="1"/>
  <c r="F332" i="15"/>
  <c r="G332" i="15" s="1"/>
  <c r="F333" i="15"/>
  <c r="G333" i="15" s="1"/>
  <c r="F334" i="15"/>
  <c r="G334" i="15" s="1"/>
  <c r="F335" i="15"/>
  <c r="G335" i="15" s="1"/>
  <c r="F336" i="15"/>
  <c r="G336" i="15" s="1"/>
  <c r="F337" i="15"/>
  <c r="G337" i="15" s="1"/>
  <c r="F338" i="15"/>
  <c r="G338" i="15" s="1"/>
  <c r="F339" i="15"/>
  <c r="G339" i="15" s="1"/>
  <c r="F341" i="15"/>
  <c r="G341" i="15" s="1"/>
  <c r="F342" i="15"/>
  <c r="G342" i="15" s="1"/>
  <c r="F343" i="15"/>
  <c r="G343" i="15" s="1"/>
  <c r="F344" i="15"/>
  <c r="G344" i="15" s="1"/>
  <c r="F345" i="15"/>
  <c r="G345" i="15" s="1"/>
  <c r="F346" i="15"/>
  <c r="G346" i="15" s="1"/>
  <c r="F347" i="15"/>
  <c r="G347" i="15" s="1"/>
  <c r="F348" i="15"/>
  <c r="G348" i="15" s="1"/>
  <c r="F350" i="15"/>
  <c r="G350" i="15" s="1"/>
  <c r="F351" i="15"/>
  <c r="G351" i="15" s="1"/>
  <c r="F352" i="15"/>
  <c r="G352" i="15" s="1"/>
  <c r="F353" i="15"/>
  <c r="G353" i="15" s="1"/>
  <c r="F354" i="15"/>
  <c r="G354" i="15" s="1"/>
  <c r="F355" i="15"/>
  <c r="G355" i="15" s="1"/>
  <c r="F356" i="15"/>
  <c r="G356" i="15" s="1"/>
  <c r="F357" i="15"/>
  <c r="G357" i="15" s="1"/>
  <c r="F358" i="15"/>
  <c r="G358" i="15" s="1"/>
  <c r="F359" i="15"/>
  <c r="G359" i="15" s="1"/>
  <c r="F360" i="15"/>
  <c r="G360" i="15" s="1"/>
  <c r="F361" i="15"/>
  <c r="G361" i="15" s="1"/>
  <c r="F362" i="15"/>
  <c r="G362" i="15" s="1"/>
  <c r="F363" i="15"/>
  <c r="G363" i="15" s="1"/>
  <c r="F364" i="15"/>
  <c r="G364" i="15" s="1"/>
  <c r="F365" i="15"/>
  <c r="G365" i="15" s="1"/>
  <c r="F366" i="15"/>
  <c r="G366" i="15" s="1"/>
  <c r="F367" i="15"/>
  <c r="G367" i="15" s="1"/>
  <c r="F368" i="15"/>
  <c r="G368" i="15" s="1"/>
  <c r="F369" i="15"/>
  <c r="G369" i="15" s="1"/>
  <c r="F370" i="15"/>
  <c r="G370" i="15" s="1"/>
  <c r="F371" i="15"/>
  <c r="G371" i="15" s="1"/>
  <c r="F372" i="15"/>
  <c r="G372" i="15" s="1"/>
  <c r="F374" i="15"/>
  <c r="G374" i="15" s="1"/>
  <c r="F375" i="15"/>
  <c r="G375" i="15" s="1"/>
  <c r="F376" i="15"/>
  <c r="G376" i="15" s="1"/>
  <c r="F377" i="15"/>
  <c r="G377" i="15" s="1"/>
  <c r="F378" i="15"/>
  <c r="G378" i="15" s="1"/>
  <c r="F379" i="15"/>
  <c r="G379" i="15" s="1"/>
  <c r="F380" i="15"/>
  <c r="G380" i="15" s="1"/>
  <c r="F381" i="15"/>
  <c r="G381" i="15" s="1"/>
  <c r="F382" i="15"/>
  <c r="G382" i="15" s="1"/>
  <c r="F383" i="15"/>
  <c r="G383" i="15" s="1"/>
  <c r="F384" i="15"/>
  <c r="G384" i="15" s="1"/>
  <c r="F385" i="15"/>
  <c r="G385" i="15" s="1"/>
  <c r="F386" i="15"/>
  <c r="G386" i="15" s="1"/>
  <c r="F387" i="15"/>
  <c r="G387" i="15" s="1"/>
  <c r="F388" i="15"/>
  <c r="G388" i="15" s="1"/>
  <c r="F389" i="15"/>
  <c r="G389" i="15" s="1"/>
  <c r="F390" i="15"/>
  <c r="G390" i="15" s="1"/>
  <c r="F391" i="15"/>
  <c r="G391" i="15" s="1"/>
  <c r="F392" i="15"/>
  <c r="G392" i="15" s="1"/>
  <c r="F393" i="15"/>
  <c r="G393" i="15" s="1"/>
  <c r="F394" i="15"/>
  <c r="G394" i="15" s="1"/>
  <c r="F395" i="15"/>
  <c r="G395" i="15" s="1"/>
  <c r="F396" i="15"/>
  <c r="G396" i="15" s="1"/>
  <c r="F397" i="15"/>
  <c r="G397" i="15" s="1"/>
  <c r="F398" i="15"/>
  <c r="G398" i="15" s="1"/>
  <c r="F399" i="15"/>
  <c r="G399" i="15" s="1"/>
  <c r="F400" i="15"/>
  <c r="G400" i="15" s="1"/>
  <c r="F401" i="15"/>
  <c r="G401" i="15" s="1"/>
  <c r="F402" i="15"/>
  <c r="G402" i="15" s="1"/>
  <c r="F403" i="15"/>
  <c r="G403" i="15" s="1"/>
  <c r="F404" i="15"/>
  <c r="G404" i="15" s="1"/>
  <c r="F405" i="15"/>
  <c r="G405" i="15" s="1"/>
  <c r="F406" i="15"/>
  <c r="G406" i="15" s="1"/>
  <c r="F407" i="15"/>
  <c r="G407" i="15" s="1"/>
  <c r="F408" i="15"/>
  <c r="G408" i="15" s="1"/>
  <c r="F409" i="15"/>
  <c r="G409" i="15" s="1"/>
  <c r="F410" i="15"/>
  <c r="G410" i="15" s="1"/>
  <c r="F411" i="15"/>
  <c r="G411" i="15" s="1"/>
  <c r="F412" i="15"/>
  <c r="G412" i="15" s="1"/>
  <c r="F413" i="15"/>
  <c r="G413" i="15" s="1"/>
  <c r="F415" i="15"/>
  <c r="G415" i="15" s="1"/>
  <c r="F416" i="15"/>
  <c r="G416" i="15" s="1"/>
  <c r="F417" i="15"/>
  <c r="G417" i="15" s="1"/>
  <c r="F418" i="15"/>
  <c r="G418" i="15" s="1"/>
  <c r="F419" i="15"/>
  <c r="G419" i="15" s="1"/>
  <c r="F420" i="15"/>
  <c r="G420" i="15" s="1"/>
  <c r="F421" i="15"/>
  <c r="G421" i="15" s="1"/>
  <c r="F422" i="15"/>
  <c r="G422" i="15" s="1"/>
  <c r="F423" i="15"/>
  <c r="G423" i="15" s="1"/>
  <c r="F424" i="15"/>
  <c r="G424" i="15" s="1"/>
  <c r="F425" i="15"/>
  <c r="G425" i="15" s="1"/>
  <c r="F426" i="15"/>
  <c r="G426" i="15" s="1"/>
  <c r="F427" i="15"/>
  <c r="G427" i="15" s="1"/>
  <c r="F428" i="15"/>
  <c r="G428" i="15" s="1"/>
  <c r="F429" i="15"/>
  <c r="G429" i="15" s="1"/>
  <c r="F430" i="15"/>
  <c r="G430" i="15" s="1"/>
  <c r="F431" i="15"/>
  <c r="G431" i="15" s="1"/>
  <c r="F432" i="15"/>
  <c r="G432" i="15" s="1"/>
  <c r="F433" i="15"/>
  <c r="G433" i="15" s="1"/>
  <c r="F434" i="15"/>
  <c r="G434" i="15" s="1"/>
  <c r="F435" i="15"/>
  <c r="G435" i="15" s="1"/>
  <c r="F436" i="15"/>
  <c r="G436" i="15" s="1"/>
  <c r="F437" i="15"/>
  <c r="G437" i="15" s="1"/>
  <c r="F438" i="15"/>
  <c r="G438" i="15" s="1"/>
  <c r="F439" i="15"/>
  <c r="G439" i="15" s="1"/>
  <c r="F440" i="15"/>
  <c r="G440" i="15" s="1"/>
  <c r="F441" i="15"/>
  <c r="G441" i="15" s="1"/>
  <c r="F442" i="15"/>
  <c r="G442" i="15" s="1"/>
  <c r="F443" i="15"/>
  <c r="G443" i="15" s="1"/>
  <c r="F444" i="15"/>
  <c r="G444" i="15" s="1"/>
  <c r="F445" i="15"/>
  <c r="G445" i="15" s="1"/>
  <c r="F446" i="15"/>
  <c r="G446" i="15" s="1"/>
  <c r="F447" i="15"/>
  <c r="G447" i="15" s="1"/>
  <c r="F448" i="15"/>
  <c r="G448" i="15" s="1"/>
  <c r="F449" i="15"/>
  <c r="G449" i="15" s="1"/>
  <c r="F450" i="15"/>
  <c r="G450" i="15" s="1"/>
  <c r="F451" i="15"/>
  <c r="G451" i="15" s="1"/>
  <c r="F452" i="15"/>
  <c r="G452" i="15" s="1"/>
  <c r="F453" i="15"/>
  <c r="G453" i="15" s="1"/>
  <c r="F454" i="15"/>
  <c r="G454" i="15" s="1"/>
  <c r="F455" i="15"/>
  <c r="G455" i="15" s="1"/>
  <c r="F456" i="15"/>
  <c r="G456" i="15" s="1"/>
  <c r="F457" i="15"/>
  <c r="G457" i="15" s="1"/>
  <c r="F458" i="15"/>
  <c r="G458" i="15" s="1"/>
  <c r="F459" i="15"/>
  <c r="G459" i="15" s="1"/>
  <c r="F460" i="15"/>
  <c r="G460" i="15" s="1"/>
  <c r="F461" i="15"/>
  <c r="G461" i="15" s="1"/>
  <c r="F462" i="15"/>
  <c r="G462" i="15" s="1"/>
  <c r="F463" i="15"/>
  <c r="G463" i="15" s="1"/>
  <c r="F464" i="15"/>
  <c r="G464" i="15" s="1"/>
  <c r="F465" i="15"/>
  <c r="G465" i="15" s="1"/>
  <c r="F466" i="15"/>
  <c r="G466" i="15" s="1"/>
  <c r="F467" i="15"/>
  <c r="G467" i="15" s="1"/>
  <c r="F468" i="15"/>
  <c r="G468" i="15" s="1"/>
  <c r="F469" i="15"/>
  <c r="G469" i="15" s="1"/>
  <c r="F470" i="15"/>
  <c r="G470" i="15" s="1"/>
  <c r="F471" i="15"/>
  <c r="G471" i="15" s="1"/>
  <c r="F472" i="15"/>
  <c r="G472" i="15" s="1"/>
  <c r="F473" i="15"/>
  <c r="G473" i="15" s="1"/>
  <c r="F474" i="15"/>
  <c r="G474" i="15" s="1"/>
  <c r="F475" i="15"/>
  <c r="G475" i="15" s="1"/>
  <c r="F476" i="15"/>
  <c r="G476" i="15" s="1"/>
  <c r="F477" i="15"/>
  <c r="G477" i="15" s="1"/>
  <c r="F478" i="15"/>
  <c r="G478" i="15" s="1"/>
  <c r="F479" i="15"/>
  <c r="G479" i="15" s="1"/>
  <c r="F480" i="15"/>
  <c r="G480" i="15" s="1"/>
  <c r="F481" i="15"/>
  <c r="G481" i="15" s="1"/>
  <c r="F482" i="15"/>
  <c r="G482" i="15" s="1"/>
  <c r="F483" i="15"/>
  <c r="G483" i="15" s="1"/>
  <c r="F484" i="15"/>
  <c r="G484" i="15" s="1"/>
  <c r="F485" i="15"/>
  <c r="G485" i="15" s="1"/>
  <c r="F486" i="15"/>
  <c r="G486" i="15" s="1"/>
  <c r="F487" i="15"/>
  <c r="G487" i="15" s="1"/>
  <c r="F488" i="15"/>
  <c r="G488" i="15" s="1"/>
  <c r="F489" i="15"/>
  <c r="G489" i="15" s="1"/>
  <c r="F490" i="15"/>
  <c r="G490" i="15" s="1"/>
  <c r="F491" i="15"/>
  <c r="G491" i="15" s="1"/>
  <c r="F492" i="15"/>
  <c r="G492" i="15" s="1"/>
  <c r="F493" i="15"/>
  <c r="G493" i="15" s="1"/>
  <c r="F494" i="15"/>
  <c r="G494" i="15" s="1"/>
  <c r="F495" i="15"/>
  <c r="G495" i="15" s="1"/>
  <c r="F496" i="15"/>
  <c r="G496" i="15" s="1"/>
  <c r="F497" i="15"/>
  <c r="G497" i="15" s="1"/>
  <c r="F498" i="15"/>
  <c r="G498" i="15" s="1"/>
  <c r="F499" i="15"/>
  <c r="G499" i="15" s="1"/>
  <c r="F500" i="15"/>
  <c r="G500" i="15" s="1"/>
  <c r="F501" i="15"/>
  <c r="G501" i="15" s="1"/>
  <c r="F502" i="15"/>
  <c r="G502" i="15" s="1"/>
  <c r="F503" i="15"/>
  <c r="G503" i="15" s="1"/>
  <c r="F504" i="15"/>
  <c r="G504" i="15" s="1"/>
  <c r="F505" i="15"/>
  <c r="G505" i="15" s="1"/>
  <c r="F506" i="15"/>
  <c r="G506" i="15" s="1"/>
  <c r="F507" i="15"/>
  <c r="G507" i="15" s="1"/>
  <c r="F508" i="15"/>
  <c r="G508" i="15" s="1"/>
  <c r="F509" i="15"/>
  <c r="G509" i="15" s="1"/>
  <c r="F510" i="15"/>
  <c r="G510" i="15" s="1"/>
  <c r="F511" i="15"/>
  <c r="G511" i="15" s="1"/>
  <c r="F512" i="15"/>
  <c r="G512" i="15" s="1"/>
  <c r="F513" i="15"/>
  <c r="G513" i="15" s="1"/>
  <c r="F514" i="15"/>
  <c r="G514" i="15" s="1"/>
  <c r="F515" i="15"/>
  <c r="G515" i="15" s="1"/>
  <c r="F516" i="15"/>
  <c r="G516" i="15" s="1"/>
  <c r="F517" i="15"/>
  <c r="G517" i="15" s="1"/>
  <c r="F518" i="15"/>
  <c r="G518" i="15" s="1"/>
  <c r="F519" i="15"/>
  <c r="G519" i="15" s="1"/>
  <c r="F520" i="15"/>
  <c r="G520" i="15" s="1"/>
  <c r="F521" i="15"/>
  <c r="G521" i="15" s="1"/>
  <c r="F522" i="15"/>
  <c r="G522" i="15" s="1"/>
  <c r="F523" i="15"/>
  <c r="G523" i="15" s="1"/>
  <c r="F524" i="15"/>
  <c r="G524" i="15" s="1"/>
  <c r="F525" i="15"/>
  <c r="G525" i="15" s="1"/>
  <c r="F526" i="15"/>
  <c r="G526" i="15" s="1"/>
  <c r="F527" i="15"/>
  <c r="G527" i="15" s="1"/>
  <c r="F528" i="15"/>
  <c r="G528" i="15" s="1"/>
  <c r="F529" i="15"/>
  <c r="G529" i="15" s="1"/>
  <c r="F530" i="15"/>
  <c r="G530" i="15" s="1"/>
  <c r="F531" i="15"/>
  <c r="G531" i="15" s="1"/>
  <c r="F532" i="15"/>
  <c r="G532" i="15" s="1"/>
  <c r="F533" i="15"/>
  <c r="G533" i="15" s="1"/>
  <c r="F534" i="15"/>
  <c r="G534" i="15" s="1"/>
  <c r="F535" i="15"/>
  <c r="G535" i="15" s="1"/>
  <c r="F536" i="15"/>
  <c r="G536" i="15" s="1"/>
  <c r="F537" i="15"/>
  <c r="G537" i="15" s="1"/>
  <c r="F538" i="15"/>
  <c r="G538" i="15" s="1"/>
  <c r="F539" i="15"/>
  <c r="G539" i="15" s="1"/>
  <c r="F540" i="15"/>
  <c r="G540" i="15" s="1"/>
  <c r="F541" i="15"/>
  <c r="G541" i="15" s="1"/>
  <c r="F542" i="15"/>
  <c r="G542" i="15" s="1"/>
  <c r="F543" i="15"/>
  <c r="G543" i="15" s="1"/>
  <c r="F544" i="15"/>
  <c r="G544" i="15" s="1"/>
  <c r="F545" i="15"/>
  <c r="G545" i="15" s="1"/>
  <c r="F546" i="15"/>
  <c r="G546" i="15" s="1"/>
  <c r="F547" i="15"/>
  <c r="G547" i="15" s="1"/>
  <c r="F548" i="15"/>
  <c r="G548" i="15" s="1"/>
  <c r="F549" i="15"/>
  <c r="G549" i="15" s="1"/>
  <c r="F550" i="15"/>
  <c r="G550" i="15" s="1"/>
  <c r="F551" i="15"/>
  <c r="G551" i="15" s="1"/>
  <c r="F552" i="15"/>
  <c r="G552" i="15" s="1"/>
  <c r="F553" i="15"/>
  <c r="G553" i="15" s="1"/>
  <c r="F554" i="15"/>
  <c r="G554" i="15" s="1"/>
  <c r="F555" i="15"/>
  <c r="G555" i="15" s="1"/>
  <c r="F556" i="15"/>
  <c r="G556" i="15" s="1"/>
  <c r="F557" i="15"/>
  <c r="G557" i="15" s="1"/>
  <c r="F558" i="15"/>
  <c r="G558" i="15" s="1"/>
  <c r="F559" i="15"/>
  <c r="G559" i="15" s="1"/>
  <c r="F560" i="15"/>
  <c r="G560" i="15" s="1"/>
  <c r="F561" i="15"/>
  <c r="G561" i="15" s="1"/>
  <c r="F562" i="15"/>
  <c r="G562" i="15" s="1"/>
  <c r="F563" i="15"/>
  <c r="G563" i="15" s="1"/>
  <c r="F564" i="15"/>
  <c r="G564" i="15" s="1"/>
  <c r="F565" i="15"/>
  <c r="G565" i="15" s="1"/>
  <c r="F566" i="15"/>
  <c r="G566" i="15" s="1"/>
  <c r="F567" i="15"/>
  <c r="G567" i="15" s="1"/>
  <c r="F568" i="15"/>
  <c r="G568" i="15" s="1"/>
  <c r="F569" i="15"/>
  <c r="G569" i="15" s="1"/>
  <c r="F570" i="15"/>
  <c r="G570" i="15" s="1"/>
  <c r="F571" i="15"/>
  <c r="G571" i="15" s="1"/>
  <c r="F572" i="15"/>
  <c r="G572" i="15" s="1"/>
  <c r="F573" i="15"/>
  <c r="G573" i="15" s="1"/>
  <c r="F574" i="15"/>
  <c r="G574" i="15" s="1"/>
  <c r="F575" i="15"/>
  <c r="G575" i="15" s="1"/>
  <c r="F576" i="15"/>
  <c r="G576" i="15" s="1"/>
  <c r="F577" i="15"/>
  <c r="G577" i="15" s="1"/>
  <c r="F578" i="15"/>
  <c r="G578" i="15" s="1"/>
  <c r="F579" i="15"/>
  <c r="G579" i="15" s="1"/>
  <c r="F580" i="15"/>
  <c r="G580" i="15" s="1"/>
  <c r="F581" i="15"/>
  <c r="G581" i="15" s="1"/>
  <c r="F582" i="15"/>
  <c r="G582" i="15" s="1"/>
  <c r="F583" i="15"/>
  <c r="G583" i="15" s="1"/>
  <c r="F584" i="15"/>
  <c r="G584" i="15" s="1"/>
  <c r="F585" i="15"/>
  <c r="G585" i="15" s="1"/>
  <c r="F586" i="15"/>
  <c r="G586" i="15" s="1"/>
  <c r="F587" i="15"/>
  <c r="G587" i="15" s="1"/>
  <c r="F588" i="15"/>
  <c r="G588" i="15" s="1"/>
  <c r="F589" i="15"/>
  <c r="G589" i="15" s="1"/>
  <c r="F590" i="15"/>
  <c r="G590" i="15" s="1"/>
  <c r="F591" i="15"/>
  <c r="G591" i="15" s="1"/>
  <c r="F592" i="15"/>
  <c r="G592" i="15" s="1"/>
  <c r="F593" i="15"/>
  <c r="G593" i="15" s="1"/>
  <c r="F594" i="15"/>
  <c r="G594" i="15" s="1"/>
  <c r="F595" i="15"/>
  <c r="G595" i="15" s="1"/>
  <c r="F596" i="15"/>
  <c r="G596" i="15" s="1"/>
  <c r="F597" i="15"/>
  <c r="G597" i="15" s="1"/>
  <c r="F598" i="15"/>
  <c r="G598" i="15" s="1"/>
  <c r="F599" i="15"/>
  <c r="G599" i="15" s="1"/>
  <c r="F600" i="15"/>
  <c r="G600" i="15" s="1"/>
  <c r="F601" i="15"/>
  <c r="G601" i="15" s="1"/>
  <c r="F602" i="15"/>
  <c r="G602" i="15" s="1"/>
  <c r="F603" i="15"/>
  <c r="G603" i="15" s="1"/>
  <c r="F604" i="15"/>
  <c r="G604" i="15" s="1"/>
  <c r="F605" i="15"/>
  <c r="G605" i="15" s="1"/>
  <c r="F606" i="15"/>
  <c r="G606" i="15" s="1"/>
  <c r="F607" i="15"/>
  <c r="G607" i="15" s="1"/>
  <c r="F608" i="15"/>
  <c r="G608" i="15" s="1"/>
  <c r="F609" i="15"/>
  <c r="G609" i="15" s="1"/>
  <c r="F610" i="15"/>
  <c r="G610" i="15" s="1"/>
  <c r="F611" i="15"/>
  <c r="G611" i="15" s="1"/>
  <c r="F612" i="15"/>
  <c r="G612" i="15" s="1"/>
  <c r="F613" i="15"/>
  <c r="G613" i="15" s="1"/>
  <c r="F614" i="15"/>
  <c r="G614" i="15" s="1"/>
  <c r="F615" i="15"/>
  <c r="G615" i="15" s="1"/>
  <c r="F616" i="15"/>
  <c r="G616" i="15" s="1"/>
  <c r="F617" i="15"/>
  <c r="G617" i="15" s="1"/>
  <c r="F618" i="15"/>
  <c r="G618" i="15" s="1"/>
  <c r="F619" i="15"/>
  <c r="G619" i="15" s="1"/>
  <c r="F620" i="15"/>
  <c r="G620" i="15" s="1"/>
  <c r="F621" i="15"/>
  <c r="G621" i="15" s="1"/>
  <c r="F622" i="15"/>
  <c r="G622" i="15" s="1"/>
  <c r="F623" i="15"/>
  <c r="G623" i="15" s="1"/>
  <c r="F624" i="15"/>
  <c r="G624" i="15" s="1"/>
  <c r="F625" i="15"/>
  <c r="G625" i="15" s="1"/>
  <c r="F626" i="15"/>
  <c r="G626" i="15" s="1"/>
  <c r="F627" i="15"/>
  <c r="G627" i="15" s="1"/>
  <c r="F628" i="15"/>
  <c r="G628" i="15" s="1"/>
  <c r="F629" i="15"/>
  <c r="G629" i="15" s="1"/>
  <c r="F630" i="15"/>
  <c r="G630" i="15" s="1"/>
  <c r="F631" i="15"/>
  <c r="G631" i="15" s="1"/>
  <c r="F632" i="15"/>
  <c r="G632" i="15" s="1"/>
  <c r="F633" i="15"/>
  <c r="G633" i="15" s="1"/>
  <c r="F634" i="15"/>
  <c r="G634" i="15" s="1"/>
  <c r="F635" i="15"/>
  <c r="G635" i="15" s="1"/>
  <c r="F636" i="15"/>
  <c r="G636" i="15" s="1"/>
  <c r="F637" i="15"/>
  <c r="G637" i="15" s="1"/>
  <c r="F638" i="15"/>
  <c r="G638" i="15" s="1"/>
  <c r="F639" i="15"/>
  <c r="G639" i="15" s="1"/>
  <c r="F640" i="15"/>
  <c r="G640" i="15" s="1"/>
  <c r="F641" i="15"/>
  <c r="G641" i="15" s="1"/>
  <c r="F642" i="15"/>
  <c r="G642" i="15" s="1"/>
  <c r="F643" i="15"/>
  <c r="G643" i="15" s="1"/>
  <c r="F644" i="15"/>
  <c r="G644" i="15" s="1"/>
  <c r="F645" i="15"/>
  <c r="G645" i="15" s="1"/>
  <c r="F646" i="15"/>
  <c r="G646" i="15" s="1"/>
  <c r="F647" i="15"/>
  <c r="G647" i="15" s="1"/>
  <c r="F648" i="15"/>
  <c r="G648" i="15" s="1"/>
  <c r="F649" i="15"/>
  <c r="G649" i="15" s="1"/>
  <c r="F650" i="15"/>
  <c r="G650" i="15" s="1"/>
  <c r="F651" i="15"/>
  <c r="G651" i="15" s="1"/>
  <c r="F652" i="15"/>
  <c r="G652" i="15" s="1"/>
  <c r="F653" i="15"/>
  <c r="G653" i="15" s="1"/>
  <c r="F654" i="15"/>
  <c r="G654" i="15" s="1"/>
  <c r="F655" i="15"/>
  <c r="G655" i="15" s="1"/>
  <c r="F656" i="15"/>
  <c r="G656" i="15" s="1"/>
  <c r="F657" i="15"/>
  <c r="G657" i="15" s="1"/>
  <c r="F658" i="15"/>
  <c r="G658" i="15" s="1"/>
  <c r="F659" i="15"/>
  <c r="G659" i="15" s="1"/>
  <c r="F660" i="15"/>
  <c r="G660" i="15" s="1"/>
  <c r="F661" i="15"/>
  <c r="G661" i="15" s="1"/>
  <c r="F662" i="15"/>
  <c r="G662" i="15" s="1"/>
  <c r="F663" i="15"/>
  <c r="G663" i="15" s="1"/>
  <c r="F664" i="15"/>
  <c r="G664" i="15" s="1"/>
  <c r="F665" i="15"/>
  <c r="G665" i="15" s="1"/>
  <c r="F666" i="15"/>
  <c r="G666" i="15" s="1"/>
  <c r="F667" i="15"/>
  <c r="G667" i="15" s="1"/>
  <c r="F668" i="15"/>
  <c r="G668" i="15" s="1"/>
  <c r="F669" i="15"/>
  <c r="G669" i="15" s="1"/>
  <c r="F670" i="15"/>
  <c r="G670" i="15" s="1"/>
  <c r="F671" i="15"/>
  <c r="G671" i="15" s="1"/>
  <c r="F672" i="15"/>
  <c r="G672" i="15" s="1"/>
  <c r="F673" i="15"/>
  <c r="G673" i="15" s="1"/>
  <c r="F674" i="15"/>
  <c r="G674" i="15" s="1"/>
  <c r="F675" i="15"/>
  <c r="G675" i="15" s="1"/>
  <c r="F676" i="15"/>
  <c r="G676" i="15" s="1"/>
  <c r="F677" i="15"/>
  <c r="G677" i="15" s="1"/>
  <c r="F678" i="15"/>
  <c r="G678" i="15" s="1"/>
  <c r="F679" i="15"/>
  <c r="G679" i="15" s="1"/>
  <c r="F680" i="15"/>
  <c r="G680" i="15" s="1"/>
  <c r="F681" i="15"/>
  <c r="G681" i="15" s="1"/>
  <c r="F682" i="15"/>
  <c r="G682" i="15" s="1"/>
  <c r="F683" i="15"/>
  <c r="G683" i="15" s="1"/>
  <c r="F684" i="15"/>
  <c r="G684" i="15" s="1"/>
  <c r="F685" i="15"/>
  <c r="G685" i="15" s="1"/>
  <c r="F686" i="15"/>
  <c r="G686" i="15" s="1"/>
  <c r="F687" i="15"/>
  <c r="G687" i="15" s="1"/>
  <c r="F688" i="15"/>
  <c r="G688" i="15" s="1"/>
  <c r="F689" i="15"/>
  <c r="G689" i="15" s="1"/>
  <c r="F690" i="15"/>
  <c r="G690" i="15" s="1"/>
  <c r="F691" i="15"/>
  <c r="G691" i="15" s="1"/>
  <c r="F692" i="15"/>
  <c r="G692" i="15" s="1"/>
  <c r="F693" i="15"/>
  <c r="G693" i="15" s="1"/>
  <c r="F694" i="15"/>
  <c r="G694" i="15" s="1"/>
  <c r="F695" i="15"/>
  <c r="G695" i="15" s="1"/>
  <c r="F696" i="15"/>
  <c r="G696" i="15" s="1"/>
  <c r="F697" i="15"/>
  <c r="G697" i="15" s="1"/>
  <c r="F698" i="15"/>
  <c r="G698" i="15" s="1"/>
  <c r="F699" i="15"/>
  <c r="G699" i="15" s="1"/>
  <c r="F700" i="15"/>
  <c r="G700" i="15" s="1"/>
  <c r="F701" i="15"/>
  <c r="G701" i="15" s="1"/>
  <c r="F702" i="15"/>
  <c r="G702" i="15" s="1"/>
  <c r="F703" i="15"/>
  <c r="G703" i="15" s="1"/>
  <c r="F704" i="15"/>
  <c r="G704" i="15" s="1"/>
  <c r="F705" i="15"/>
  <c r="G705" i="15" s="1"/>
  <c r="F706" i="15"/>
  <c r="G706" i="15" s="1"/>
  <c r="F707" i="15"/>
  <c r="G707" i="15" s="1"/>
  <c r="F708" i="15"/>
  <c r="G708" i="15" s="1"/>
  <c r="F709" i="15"/>
  <c r="G709" i="15" s="1"/>
  <c r="F710" i="15"/>
  <c r="G710" i="15" s="1"/>
  <c r="F711" i="15"/>
  <c r="G711" i="15" s="1"/>
  <c r="F712" i="15"/>
  <c r="G712" i="15" s="1"/>
  <c r="F713" i="15"/>
  <c r="G713" i="15" s="1"/>
  <c r="F714" i="15"/>
  <c r="G714" i="15" s="1"/>
  <c r="F715" i="15"/>
  <c r="G715" i="15" s="1"/>
  <c r="F716" i="15"/>
  <c r="G716" i="15" s="1"/>
  <c r="F717" i="15"/>
  <c r="G717" i="15" s="1"/>
  <c r="F719" i="15"/>
  <c r="G719" i="15" s="1"/>
  <c r="F720" i="15"/>
  <c r="G720" i="15" s="1"/>
  <c r="F721" i="15"/>
  <c r="G721" i="15" s="1"/>
  <c r="F722" i="15"/>
  <c r="G722" i="15" s="1"/>
  <c r="F723" i="15"/>
  <c r="G723" i="15" s="1"/>
  <c r="F724" i="15"/>
  <c r="G724" i="15" s="1"/>
  <c r="F725" i="15"/>
  <c r="G725" i="15" s="1"/>
  <c r="F726" i="15"/>
  <c r="G726" i="15" s="1"/>
  <c r="F727" i="15"/>
  <c r="G727" i="15" s="1"/>
  <c r="F728" i="15"/>
  <c r="G728" i="15" s="1"/>
  <c r="F729" i="15"/>
  <c r="G729" i="15" s="1"/>
  <c r="F730" i="15"/>
  <c r="G730" i="15" s="1"/>
  <c r="F731" i="15"/>
  <c r="G731" i="15" s="1"/>
  <c r="F732" i="15"/>
  <c r="G732" i="15" s="1"/>
  <c r="F733" i="15"/>
  <c r="G733" i="15" s="1"/>
  <c r="F734" i="15"/>
  <c r="G734" i="15" s="1"/>
  <c r="F735" i="15"/>
  <c r="G735" i="15" s="1"/>
  <c r="F736" i="15"/>
  <c r="G736" i="15" s="1"/>
  <c r="F737" i="15"/>
  <c r="G737" i="15" s="1"/>
  <c r="F738" i="15"/>
  <c r="G738" i="15" s="1"/>
  <c r="F739" i="15"/>
  <c r="G739" i="15" s="1"/>
  <c r="F740" i="15"/>
  <c r="G740" i="15" s="1"/>
  <c r="F741" i="15"/>
  <c r="G741" i="15" s="1"/>
  <c r="F742" i="15"/>
  <c r="G742" i="15" s="1"/>
  <c r="F743" i="15"/>
  <c r="G743" i="15" s="1"/>
  <c r="F744" i="15"/>
  <c r="G744" i="15" s="1"/>
  <c r="F2" i="15"/>
  <c r="G2" i="15" s="1"/>
  <c r="D317" i="15"/>
  <c r="F317" i="15" s="1"/>
  <c r="G317" i="15" s="1"/>
  <c r="D35" i="15"/>
  <c r="F35" i="15" s="1"/>
  <c r="G35" i="15" s="1"/>
  <c r="D414" i="15"/>
  <c r="F414" i="15" s="1"/>
  <c r="G414" i="15" s="1"/>
  <c r="D373" i="15"/>
  <c r="F373" i="15" s="1"/>
  <c r="G373" i="15" s="1"/>
  <c r="D226" i="15"/>
  <c r="F226" i="15" s="1"/>
  <c r="G226" i="15" s="1"/>
  <c r="D349" i="15"/>
  <c r="F349" i="15" s="1"/>
  <c r="G349" i="15" s="1"/>
  <c r="D340" i="15"/>
  <c r="F340" i="15" s="1"/>
  <c r="G340" i="15" s="1"/>
  <c r="D749" i="15" l="1"/>
  <c r="F749" i="15"/>
  <c r="D52" i="8" l="1"/>
  <c r="E52" i="8"/>
  <c r="C52" i="8"/>
  <c r="D63" i="7"/>
  <c r="E63" i="7"/>
  <c r="C63" i="7"/>
  <c r="D74" i="5"/>
  <c r="E74" i="5"/>
  <c r="C74" i="5"/>
  <c r="D66" i="4"/>
  <c r="E66" i="4"/>
  <c r="D155" i="3"/>
  <c r="E155" i="3"/>
  <c r="C155" i="3"/>
  <c r="C83" i="2"/>
  <c r="D83" i="2"/>
  <c r="E83" i="2"/>
  <c r="C133" i="1"/>
  <c r="D133" i="1"/>
  <c r="E133" i="1"/>
  <c r="D154" i="10"/>
  <c r="C154" i="10"/>
  <c r="C125" i="1" l="1"/>
  <c r="C44" i="3" l="1"/>
  <c r="C6" i="3"/>
  <c r="D44" i="3"/>
  <c r="D6" i="3"/>
  <c r="D72" i="5" l="1"/>
  <c r="D69" i="5"/>
  <c r="D64" i="5"/>
  <c r="D63" i="5"/>
  <c r="D60" i="5"/>
  <c r="C749" i="15" l="1"/>
  <c r="G749" i="15"/>
</calcChain>
</file>

<file path=xl/sharedStrings.xml><?xml version="1.0" encoding="utf-8"?>
<sst xmlns="http://schemas.openxmlformats.org/spreadsheetml/2006/main" count="117" uniqueCount="34">
  <si>
    <t>C.U.</t>
  </si>
  <si>
    <t>INTESTATARIO</t>
  </si>
  <si>
    <t>INDENNIZZO</t>
  </si>
  <si>
    <t>FATT. AIMAG</t>
  </si>
  <si>
    <t>INPUT AIMAG</t>
  </si>
  <si>
    <t>A CARICO ASSICURAZIONE</t>
  </si>
  <si>
    <t>(Su Gespa) (IMPORTO)</t>
  </si>
  <si>
    <t>imponibile</t>
  </si>
  <si>
    <t>FATTURA CON FUGA</t>
  </si>
  <si>
    <t>da 0 a 100€</t>
  </si>
  <si>
    <t>da 100 a 200 €</t>
  </si>
  <si>
    <t>da 200 a 1.000 €</t>
  </si>
  <si>
    <t>da 1.000 a 5.000 €</t>
  </si>
  <si>
    <t>da 5.000 a 10.000 €</t>
  </si>
  <si>
    <t>da 10.000 a 20.000 €</t>
  </si>
  <si>
    <t>da 20.000 in su</t>
  </si>
  <si>
    <t>%</t>
  </si>
  <si>
    <t>differenza fra nuovo e vecchio indennizzo</t>
  </si>
  <si>
    <t>INDENNIZZO VECCHIO</t>
  </si>
  <si>
    <t>totali</t>
  </si>
  <si>
    <t>Legenda Percentuali Applicate</t>
  </si>
  <si>
    <t>20000 massimale</t>
  </si>
  <si>
    <t>imponibile fattura fuga</t>
  </si>
  <si>
    <t>Acquedotto + Fognatura + Depurazione</t>
  </si>
  <si>
    <t xml:space="preserve">totale fattura fuga </t>
  </si>
  <si>
    <t>Acquedotto + Fognatura + Depurazione+ Oneri di Perequazione + Iva</t>
  </si>
  <si>
    <t>Etichette di riga</t>
  </si>
  <si>
    <t>(vuoto)</t>
  </si>
  <si>
    <t>Totale complessivo</t>
  </si>
  <si>
    <t>Somma di INDENNIZZO VECCHIO</t>
  </si>
  <si>
    <t>Somma di differenza fra nuovo e vecchio indennizzo</t>
  </si>
  <si>
    <t xml:space="preserve">Somma di indennizzo nuovo calcolato su totale fattura fuga </t>
  </si>
  <si>
    <t>gelo</t>
  </si>
  <si>
    <t xml:space="preserve">  indennizzo nuovo calcolato su totale fattura fuga come da condizioni di gara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</si>
</sst>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([$€]* #,##0.00_);_([$€]* \(#,##0.00\);_([$€]* &quot;-&quot;??_);_(@_)"/>
    <numFmt numFmtId="166" formatCode="#,##0.00;[Red]\ \-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2"/>
      <name val="Arial"/>
      <family val="2"/>
    </font>
    <font>
      <i/>
      <sz val="10"/>
      <name val="Arial"/>
      <family val="2"/>
    </font>
    <font>
      <sz val="22"/>
      <color rgb="FF00B0F0"/>
      <name val="Calibri"/>
      <family val="2"/>
      <scheme val="minor"/>
    </font>
    <font>
      <sz val="22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3" fillId="0" borderId="0" xfId="0" applyFont="1"/>
    <xf numFmtId="0" fontId="3" fillId="0" borderId="0" xfId="0" applyFont="1" applyFill="1" applyBorder="1"/>
    <xf numFmtId="43" fontId="3" fillId="0" borderId="0" xfId="0" applyNumberFormat="1" applyFont="1"/>
    <xf numFmtId="0" fontId="7" fillId="0" borderId="2" xfId="0" applyNumberFormat="1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Border="1"/>
    <xf numFmtId="0" fontId="5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/>
    <xf numFmtId="164" fontId="2" fillId="0" borderId="0" xfId="0" applyNumberFormat="1" applyFont="1" applyFill="1" applyBorder="1" applyAlignment="1"/>
    <xf numFmtId="0" fontId="0" fillId="0" borderId="0" xfId="0" applyFont="1"/>
    <xf numFmtId="0" fontId="3" fillId="0" borderId="0" xfId="0" applyFont="1" applyBorder="1"/>
    <xf numFmtId="43" fontId="3" fillId="0" borderId="0" xfId="0" applyNumberFormat="1" applyFont="1" applyFill="1"/>
    <xf numFmtId="43" fontId="3" fillId="0" borderId="0" xfId="0" applyNumberFormat="1" applyFont="1" applyBorder="1"/>
    <xf numFmtId="43" fontId="3" fillId="0" borderId="0" xfId="0" applyNumberFormat="1" applyFont="1" applyFill="1" applyBorder="1"/>
    <xf numFmtId="164" fontId="3" fillId="0" borderId="0" xfId="0" applyNumberFormat="1" applyFont="1" applyFill="1" applyBorder="1" applyAlignment="1"/>
    <xf numFmtId="0" fontId="3" fillId="0" borderId="3" xfId="0" applyFont="1" applyFill="1" applyBorder="1"/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3" fontId="5" fillId="0" borderId="0" xfId="2" applyFont="1" applyFill="1" applyBorder="1" applyAlignment="1">
      <alignment horizontal="center" vertical="center"/>
    </xf>
    <xf numFmtId="43" fontId="0" fillId="0" borderId="0" xfId="2" applyFont="1"/>
    <xf numFmtId="43" fontId="3" fillId="0" borderId="0" xfId="2" applyFont="1" applyFill="1"/>
    <xf numFmtId="43" fontId="3" fillId="0" borderId="0" xfId="2" applyFont="1"/>
    <xf numFmtId="166" fontId="3" fillId="0" borderId="0" xfId="0" applyNumberFormat="1" applyFont="1" applyFill="1" applyBorder="1"/>
    <xf numFmtId="166" fontId="3" fillId="0" borderId="0" xfId="0" applyNumberFormat="1" applyFont="1" applyFill="1"/>
    <xf numFmtId="43" fontId="5" fillId="2" borderId="1" xfId="2" applyFont="1" applyFill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/>
    </xf>
    <xf numFmtId="0" fontId="9" fillId="0" borderId="0" xfId="0" applyFont="1"/>
    <xf numFmtId="43" fontId="5" fillId="2" borderId="2" xfId="2" applyFont="1" applyFill="1" applyBorder="1" applyAlignment="1">
      <alignment horizontal="center" wrapText="1"/>
    </xf>
    <xf numFmtId="43" fontId="5" fillId="0" borderId="2" xfId="2" applyFont="1" applyFill="1" applyBorder="1" applyAlignment="1">
      <alignment horizontal="center" wrapText="1"/>
    </xf>
    <xf numFmtId="43" fontId="3" fillId="0" borderId="0" xfId="2" applyFont="1" applyFill="1" applyBorder="1" applyAlignment="1"/>
    <xf numFmtId="43" fontId="3" fillId="0" borderId="0" xfId="2" applyFont="1" applyFill="1" applyBorder="1"/>
    <xf numFmtId="0" fontId="0" fillId="0" borderId="0" xfId="0" applyFont="1" applyFill="1"/>
    <xf numFmtId="43" fontId="1" fillId="0" borderId="0" xfId="2" applyFont="1" applyFill="1"/>
    <xf numFmtId="43" fontId="1" fillId="0" borderId="0" xfId="2" applyFont="1"/>
    <xf numFmtId="0" fontId="10" fillId="0" borderId="0" xfId="0" applyFont="1"/>
    <xf numFmtId="43" fontId="3" fillId="0" borderId="0" xfId="2" applyFont="1" applyBorder="1"/>
    <xf numFmtId="0" fontId="3" fillId="0" borderId="3" xfId="0" applyFont="1" applyBorder="1"/>
    <xf numFmtId="43" fontId="3" fillId="0" borderId="3" xfId="2" applyFont="1" applyBorder="1"/>
    <xf numFmtId="43" fontId="3" fillId="0" borderId="3" xfId="2" applyFont="1" applyFill="1" applyBorder="1" applyAlignment="1"/>
    <xf numFmtId="0" fontId="11" fillId="0" borderId="0" xfId="0" applyFont="1"/>
    <xf numFmtId="43" fontId="5" fillId="2" borderId="0" xfId="2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wrapText="1"/>
    </xf>
    <xf numFmtId="0" fontId="10" fillId="0" borderId="0" xfId="0" applyFont="1" applyBorder="1"/>
    <xf numFmtId="43" fontId="5" fillId="2" borderId="0" xfId="2" applyFont="1" applyFill="1" applyBorder="1" applyAlignment="1">
      <alignment horizontal="center" wrapText="1"/>
    </xf>
    <xf numFmtId="43" fontId="5" fillId="0" borderId="0" xfId="2" applyFont="1" applyFill="1" applyBorder="1" applyAlignment="1">
      <alignment horizontal="center" wrapText="1"/>
    </xf>
    <xf numFmtId="166" fontId="3" fillId="0" borderId="0" xfId="0" applyNumberFormat="1" applyFont="1" applyBorder="1"/>
    <xf numFmtId="0" fontId="4" fillId="0" borderId="0" xfId="0" applyFont="1" applyFill="1" applyBorder="1"/>
    <xf numFmtId="0" fontId="7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43" fontId="8" fillId="0" borderId="0" xfId="2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9" fontId="3" fillId="0" borderId="0" xfId="0" applyNumberFormat="1" applyFont="1" applyFill="1" applyBorder="1"/>
    <xf numFmtId="43" fontId="5" fillId="3" borderId="1" xfId="2" applyFont="1" applyFill="1" applyBorder="1" applyAlignment="1">
      <alignment horizontal="center" vertical="center" wrapText="1"/>
    </xf>
    <xf numFmtId="43" fontId="5" fillId="4" borderId="1" xfId="2" applyFont="1" applyFill="1" applyBorder="1" applyAlignment="1">
      <alignment horizontal="center" vertical="center"/>
    </xf>
    <xf numFmtId="9" fontId="5" fillId="4" borderId="1" xfId="3" applyFont="1" applyFill="1" applyBorder="1" applyAlignment="1">
      <alignment horizontal="center" vertical="center"/>
    </xf>
    <xf numFmtId="43" fontId="5" fillId="4" borderId="0" xfId="2" applyFont="1" applyFill="1" applyBorder="1" applyAlignment="1">
      <alignment horizontal="center" vertical="center" wrapText="1"/>
    </xf>
    <xf numFmtId="9" fontId="0" fillId="0" borderId="0" xfId="3" applyFont="1"/>
    <xf numFmtId="43" fontId="0" fillId="0" borderId="0" xfId="2" applyFont="1" applyBorder="1"/>
    <xf numFmtId="9" fontId="0" fillId="0" borderId="0" xfId="3" applyFont="1" applyBorder="1"/>
    <xf numFmtId="0" fontId="0" fillId="0" borderId="0" xfId="0" applyBorder="1"/>
    <xf numFmtId="43" fontId="1" fillId="3" borderId="0" xfId="2" applyFont="1" applyFill="1"/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0" applyNumberFormat="1"/>
    <xf numFmtId="9" fontId="0" fillId="0" borderId="0" xfId="0" applyNumberFormat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4" fillId="0" borderId="1" xfId="0" applyFont="1" applyFill="1" applyBorder="1"/>
    <xf numFmtId="9" fontId="4" fillId="0" borderId="1" xfId="0" applyNumberFormat="1" applyFont="1" applyFill="1" applyBorder="1"/>
    <xf numFmtId="0" fontId="6" fillId="0" borderId="1" xfId="0" applyFont="1" applyBorder="1" applyAlignment="1">
      <alignment horizontal="center"/>
    </xf>
    <xf numFmtId="9" fontId="3" fillId="0" borderId="1" xfId="0" applyNumberFormat="1" applyFont="1" applyFill="1" applyBorder="1"/>
    <xf numFmtId="43" fontId="3" fillId="0" borderId="1" xfId="2" applyFont="1" applyFill="1" applyBorder="1"/>
    <xf numFmtId="43" fontId="3" fillId="3" borderId="0" xfId="2" applyFont="1" applyFill="1" applyBorder="1" applyAlignment="1"/>
    <xf numFmtId="0" fontId="0" fillId="0" borderId="0" xfId="0" applyAlignment="1"/>
    <xf numFmtId="43" fontId="13" fillId="4" borderId="1" xfId="2" applyFont="1" applyFill="1" applyBorder="1" applyAlignment="1">
      <alignment horizontal="center" vertical="center" wrapText="1"/>
    </xf>
    <xf numFmtId="43" fontId="0" fillId="3" borderId="0" xfId="2" applyFont="1" applyFill="1"/>
    <xf numFmtId="43" fontId="0" fillId="3" borderId="0" xfId="2" applyFont="1" applyFill="1" applyBorder="1"/>
    <xf numFmtId="43" fontId="12" fillId="3" borderId="0" xfId="2" applyFont="1" applyFill="1"/>
    <xf numFmtId="0" fontId="0" fillId="0" borderId="1" xfId="0" applyBorder="1" applyAlignment="1">
      <alignment horizontal="center"/>
    </xf>
  </cellXfs>
  <cellStyles count="4">
    <cellStyle name="Euro" xfId="1"/>
    <cellStyle name="Migliaia" xfId="2" builtinId="3"/>
    <cellStyle name="Normale" xfId="0" builtinId="0"/>
    <cellStyle name="Percentuale" xfId="3" builtinId="5"/>
  </cellStyles>
  <dxfs count="5">
    <dxf>
      <alignment horizontal="right" readingOrder="0"/>
    </dxf>
    <dxf>
      <numFmt numFmtId="13" formatCode="0%"/>
    </dxf>
    <dxf>
      <numFmt numFmtId="35" formatCode="_-* #,##0.00_-;\-* #,##0.0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iara Ragazzi" refreshedDate="44459.534755555556" createdVersion="6" refreshedVersion="6" minRefreshableVersion="3" recordCount="746">
  <cacheSource type="worksheet">
    <worksheetSource ref="A1:G747" sheet="RIEPILOGO"/>
  </cacheSource>
  <cacheFields count="7">
    <cacheField name="C.U." numFmtId="0">
      <sharedItems containsSemiMixedTypes="0" containsString="0" containsNumber="1" containsInteger="1" minValue="372" maxValue="999735"/>
    </cacheField>
    <cacheField name="INTESTATARIO" numFmtId="0">
      <sharedItems/>
    </cacheField>
    <cacheField name="INDENNIZZO VECCHIO" numFmtId="43">
      <sharedItems containsSemiMixedTypes="0" containsString="0" containsNumber="1" minValue="10.91598837209304" maxValue="20000"/>
    </cacheField>
    <cacheField name="FATT. AIMAG" numFmtId="43">
      <sharedItems containsSemiMixedTypes="0" containsString="0" containsNumber="1" minValue="25.5" maxValue="39830.82"/>
    </cacheField>
    <cacheField name="%" numFmtId="9">
      <sharedItems containsString="0" containsBlank="1" containsNumber="1" minValue="0" maxValue="0.9" count="7">
        <n v="0"/>
        <n v="0.4"/>
        <n v="0.65"/>
        <n v="0.75"/>
        <n v="0.8"/>
        <n v="0.9"/>
        <m/>
      </sharedItems>
    </cacheField>
    <cacheField name="indennizzo nuovo calcolato su totale fattura fuga " numFmtId="43">
      <sharedItems containsSemiMixedTypes="0" containsString="0" containsNumber="1" minValue="0" maxValue="20000"/>
    </cacheField>
    <cacheField name="differenza fra nuovo e vecchio indennizzo" numFmtId="43">
      <sharedItems containsSemiMixedTypes="0" containsString="0" containsNumber="1" minValue="-817.12927491408846" maxValue="3967.735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6">
  <r>
    <n v="100946"/>
    <s v="CARRETTI GIORGIO"/>
    <n v="16.24174418604651"/>
    <n v="25.5"/>
    <x v="0"/>
    <n v="0"/>
    <n v="-16.24174418604651"/>
  </r>
  <r>
    <n v="16970"/>
    <s v="ASCARI LAERTE"/>
    <n v="23.973036890194408"/>
    <n v="30.62"/>
    <x v="0"/>
    <n v="0"/>
    <n v="-23.973036890194408"/>
  </r>
  <r>
    <n v="970230"/>
    <s v="BARBANTI ELISA"/>
    <n v="29.15"/>
    <n v="37.270000000000003"/>
    <x v="0"/>
    <n v="0"/>
    <n v="-29.15"/>
  </r>
  <r>
    <n v="984085"/>
    <s v="MORSELLI SANDRA"/>
    <n v="31.372989690721649"/>
    <n v="41.71"/>
    <x v="0"/>
    <n v="0"/>
    <n v="-31.372989690721649"/>
  </r>
  <r>
    <n v="75653"/>
    <s v="MARCHETTI GIANNI"/>
    <n v="41.40220618556701"/>
    <n v="51.46"/>
    <x v="0"/>
    <n v="0"/>
    <n v="-41.40220618556701"/>
  </r>
  <r>
    <n v="857492"/>
    <s v="POZZETTI RINO"/>
    <n v="33.51"/>
    <n v="51.46"/>
    <x v="0"/>
    <n v="0"/>
    <n v="-33.51"/>
  </r>
  <r>
    <n v="512070"/>
    <s v="LANFREDI NICOLETTA"/>
    <n v="37.861846153846152"/>
    <n v="53.57"/>
    <x v="0"/>
    <n v="0"/>
    <n v="-37.861846153846152"/>
  </r>
  <r>
    <n v="891535"/>
    <s v="FELICI CINZIA"/>
    <n v="37.810473372781068"/>
    <n v="54.84"/>
    <x v="0"/>
    <n v="0"/>
    <n v="-37.810473372781068"/>
  </r>
  <r>
    <n v="853239"/>
    <s v="BUDRI BIANCA"/>
    <n v="46.796999999999997"/>
    <n v="61.24"/>
    <x v="0"/>
    <n v="0"/>
    <n v="-46.796999999999997"/>
  </r>
  <r>
    <n v="843566"/>
    <s v="TOSELLI LAURA"/>
    <n v="37.258241758241752"/>
    <n v="66.31"/>
    <x v="0"/>
    <n v="0"/>
    <n v="-37.258241758241752"/>
  </r>
  <r>
    <n v="846588"/>
    <s v="POLLASTRI VIVIANA "/>
    <n v="47.045770308123252"/>
    <n v="70.16"/>
    <x v="0"/>
    <n v="0"/>
    <n v="-47.045770308123252"/>
  </r>
  <r>
    <n v="547619"/>
    <s v="RUCHEL EWA GRAZYNA"/>
    <n v="56.06911821705426"/>
    <n v="71.37"/>
    <x v="0"/>
    <n v="0"/>
    <n v="-56.06911821705426"/>
  </r>
  <r>
    <n v="206646"/>
    <s v="BOCCALETTI ANNA"/>
    <n v="29.627196261682244"/>
    <n v="72.400000000000006"/>
    <x v="0"/>
    <n v="0"/>
    <n v="-29.627196261682244"/>
  </r>
  <r>
    <n v="890496"/>
    <s v="CASARI PAOLO"/>
    <n v="30.53616494845361"/>
    <n v="72.680000000000007"/>
    <x v="0"/>
    <n v="0"/>
    <n v="-30.53616494845361"/>
  </r>
  <r>
    <n v="832293"/>
    <s v="PANZANI ADRIANO"/>
    <n v="17.853810388209922"/>
    <n v="72.680000000000007"/>
    <x v="0"/>
    <n v="0"/>
    <n v="-17.853810388209922"/>
  </r>
  <r>
    <n v="67867"/>
    <s v="BULGARELLI PAOLA"/>
    <n v="56.07251190476191"/>
    <n v="75.239999999999995"/>
    <x v="0"/>
    <n v="0"/>
    <n v="-56.07251190476191"/>
  </r>
  <r>
    <n v="912142"/>
    <s v="ARTIOLI ALMA"/>
    <n v="50.153610372340417"/>
    <n v="76.3"/>
    <x v="0"/>
    <n v="0"/>
    <n v="-50.153610372340417"/>
  </r>
  <r>
    <n v="576396"/>
    <s v="ASCARI OMBRETTA"/>
    <n v="30.311452380952375"/>
    <n v="76.510000000000005"/>
    <x v="0"/>
    <n v="0"/>
    <n v="-30.311452380952375"/>
  </r>
  <r>
    <n v="121937"/>
    <s v="SETTI GIULIANO"/>
    <n v="30.517290800383833"/>
    <n v="79.069999999999993"/>
    <x v="0"/>
    <n v="0"/>
    <n v="-30.517290800383833"/>
  </r>
  <r>
    <n v="648442"/>
    <s v="MAZZOLI ANDREA"/>
    <n v="31.122933526011565"/>
    <n v="80.33"/>
    <x v="0"/>
    <n v="0"/>
    <n v="-31.122933526011565"/>
  </r>
  <r>
    <n v="87854"/>
    <s v="GOLINELLI MARCO"/>
    <n v="39.971764025841551"/>
    <n v="81.11"/>
    <x v="0"/>
    <n v="0"/>
    <n v="-39.971764025841551"/>
  </r>
  <r>
    <n v="126383"/>
    <s v="PIGNATTI ERCOLE"/>
    <n v="22.747890624999997"/>
    <n v="85.43"/>
    <x v="0"/>
    <n v="0"/>
    <n v="-22.747890624999997"/>
  </r>
  <r>
    <n v="844158"/>
    <s v="SALA MARTA"/>
    <n v="38.83836082474226"/>
    <n v="85.43"/>
    <x v="0"/>
    <n v="0"/>
    <n v="-38.83836082474226"/>
  </r>
  <r>
    <n v="967218"/>
    <s v="MARCHESINI MARSILIO"/>
    <n v="53.553639344262294"/>
    <n v="86.08"/>
    <x v="0"/>
    <n v="0"/>
    <n v="-53.553639344262294"/>
  </r>
  <r>
    <n v="954969"/>
    <s v="AMMELI MIRIA"/>
    <n v="61.688934108527135"/>
    <n v="88"/>
    <x v="0"/>
    <n v="0"/>
    <n v="-61.688934108527135"/>
  </r>
  <r>
    <n v="973318"/>
    <s v="PAVAROTTI SIMONA"/>
    <n v="43.42"/>
    <n v="90.52"/>
    <x v="0"/>
    <n v="0"/>
    <n v="-43.42"/>
  </r>
  <r>
    <n v="933531"/>
    <s v="POZZETTI PAOLA"/>
    <n v="75.22"/>
    <n v="94.05"/>
    <x v="0"/>
    <n v="0"/>
    <n v="-75.22"/>
  </r>
  <r>
    <n v="518428"/>
    <s v="D'ANIELLO MARIA"/>
    <n v="68.320571428571427"/>
    <n v="94.38"/>
    <x v="0"/>
    <n v="0"/>
    <n v="-68.320571428571427"/>
  </r>
  <r>
    <n v="136073"/>
    <s v="D'ONOFRIO CRESCENZO"/>
    <n v="46.939126257628232"/>
    <n v="95.13"/>
    <x v="0"/>
    <n v="0"/>
    <n v="-46.939126257628232"/>
  </r>
  <r>
    <n v="33477"/>
    <s v="CAVAZZA MONICA"/>
    <n v="54.505963637382351"/>
    <n v="95.6"/>
    <x v="0"/>
    <n v="0"/>
    <n v="-54.505963637382351"/>
  </r>
  <r>
    <n v="22069"/>
    <s v="BELLONI ANGELINA"/>
    <n v="44.166509102873434"/>
    <n v="97.53"/>
    <x v="0"/>
    <n v="0"/>
    <n v="-44.166509102873434"/>
  </r>
  <r>
    <n v="522717"/>
    <s v="BORGARINO MATTIA"/>
    <n v="75.755360824742269"/>
    <n v="98.19"/>
    <x v="0"/>
    <n v="0"/>
    <n v="-75.755360824742269"/>
  </r>
  <r>
    <n v="986759"/>
    <s v="RUBERTI PAOLO"/>
    <n v="63.44"/>
    <n v="99.89"/>
    <x v="0"/>
    <n v="0"/>
    <n v="-63.44"/>
  </r>
  <r>
    <n v="855139"/>
    <s v="ALBERTINI LUCIANA"/>
    <n v="29.232450549450547"/>
    <n v="102.65"/>
    <x v="1"/>
    <n v="41.06"/>
    <n v="11.827549450549455"/>
  </r>
  <r>
    <n v="127488"/>
    <s v="ALBERTIN TIZIANO"/>
    <n v="47.795095930232549"/>
    <n v="103.65"/>
    <x v="1"/>
    <n v="41.460000000000008"/>
    <n v="-6.3350959302325407"/>
  </r>
  <r>
    <n v="372"/>
    <s v="ARTIOLI IRMA"/>
    <n v="31.544506508678246"/>
    <n v="104.16"/>
    <x v="1"/>
    <n v="41.664000000000001"/>
    <n v="10.119493491321755"/>
  </r>
  <r>
    <n v="572563"/>
    <s v="ZANGELMI PIERGIORGIO"/>
    <n v="49.540109890109896"/>
    <n v="104.48"/>
    <x v="1"/>
    <n v="41.792000000000002"/>
    <n v="-7.7481098901098946"/>
  </r>
  <r>
    <n v="128412"/>
    <s v="MAINI OSCAR"/>
    <n v="47.39"/>
    <n v="105.84"/>
    <x v="1"/>
    <n v="42.336000000000006"/>
    <n v="-5.0539999999999949"/>
  </r>
  <r>
    <n v="652568"/>
    <s v="GUANDALINI NORMA"/>
    <n v="78.532195269860523"/>
    <n v="105.84"/>
    <x v="1"/>
    <n v="42.336000000000006"/>
    <n v="-36.196195269860517"/>
  </r>
  <r>
    <n v="543288"/>
    <s v="GARCIA NATASHA FRANCISCA"/>
    <n v="50.248229508196715"/>
    <n v="106.1"/>
    <x v="1"/>
    <n v="42.44"/>
    <n v="-7.8082295081967175"/>
  </r>
  <r>
    <n v="608101"/>
    <s v="ICMA 96 SRL"/>
    <n v="81.867628865979384"/>
    <n v="106.48"/>
    <x v="1"/>
    <n v="42.592000000000006"/>
    <n v="-39.275628865979378"/>
  </r>
  <r>
    <n v="980895"/>
    <s v="FERRI CLAUDIO"/>
    <n v="73.53746391752577"/>
    <n v="107.13"/>
    <x v="1"/>
    <n v="42.852000000000004"/>
    <n v="-30.685463917525766"/>
  </r>
  <r>
    <n v="536590"/>
    <s v="PERIN DANIELE"/>
    <n v="24.671191860465115"/>
    <n v="108.39"/>
    <x v="1"/>
    <n v="43.356000000000002"/>
    <n v="18.684808139534887"/>
  </r>
  <r>
    <n v="87864"/>
    <s v="FARIGU ALESSANDRA"/>
    <n v="22.998536585365869"/>
    <n v="109.63"/>
    <x v="1"/>
    <n v="43.852000000000004"/>
    <n v="20.853463414634135"/>
  </r>
  <r>
    <n v="847008"/>
    <s v="DONDI ALBINA"/>
    <n v="87.444092783505155"/>
    <n v="110.94"/>
    <x v="1"/>
    <n v="44.376000000000005"/>
    <n v="-43.068092783505151"/>
  </r>
  <r>
    <n v="839145"/>
    <s v="TERRIERI DAVIDE"/>
    <n v="79.449365467961371"/>
    <n v="110.94"/>
    <x v="1"/>
    <n v="44.376000000000005"/>
    <n v="-35.073365467961366"/>
  </r>
  <r>
    <n v="39662"/>
    <s v="GASPERI ENZO"/>
    <n v="61.453144329896908"/>
    <n v="110.94"/>
    <x v="1"/>
    <n v="44.376000000000005"/>
    <n v="-17.077144329896903"/>
  </r>
  <r>
    <n v="956879"/>
    <s v="ALFA SCALE SRL"/>
    <n v="81.882919040479763"/>
    <n v="112.07"/>
    <x v="1"/>
    <n v="44.828000000000003"/>
    <n v="-37.05491904047976"/>
  </r>
  <r>
    <n v="143576"/>
    <s v="BERTOLLA GIANNI"/>
    <n v="30.311952563829024"/>
    <n v="112.19"/>
    <x v="1"/>
    <n v="44.876000000000005"/>
    <n v="14.564047436170981"/>
  </r>
  <r>
    <n v="556950"/>
    <s v="BENATTI SARA"/>
    <n v="72.241793403964451"/>
    <n v="112.75"/>
    <x v="1"/>
    <n v="45.1"/>
    <n v="-27.141793403964449"/>
  </r>
  <r>
    <n v="835862"/>
    <s v="VERRI ORAZIO"/>
    <n v="56.934257575757584"/>
    <n v="113.44"/>
    <x v="1"/>
    <n v="45.376000000000005"/>
    <n v="-11.55825757575758"/>
  </r>
  <r>
    <n v="639164"/>
    <s v="BOTTI SIMONA"/>
    <n v="66.86"/>
    <n v="114.75"/>
    <x v="1"/>
    <n v="45.900000000000006"/>
    <n v="-20.959999999999994"/>
  </r>
  <r>
    <n v="555518"/>
    <s v="FACCHINI ALESSANDRA"/>
    <n v="64.324153846153848"/>
    <n v="114.75"/>
    <x v="1"/>
    <n v="45.900000000000006"/>
    <n v="-18.424153846153843"/>
  </r>
  <r>
    <n v="533066"/>
    <s v="REAMI GIACINTO"/>
    <n v="79.727180689023186"/>
    <n v="116.03"/>
    <x v="1"/>
    <n v="46.412000000000006"/>
    <n v="-33.31518068902318"/>
  </r>
  <r>
    <n v="214537"/>
    <s v="MESCHIARI VALTER"/>
    <n v="72.065193798449599"/>
    <n v="117.13"/>
    <x v="1"/>
    <n v="46.852000000000004"/>
    <n v="-25.213193798449595"/>
  </r>
  <r>
    <n v="19116"/>
    <s v="MOR TERESINA"/>
    <n v="76.466993780060946"/>
    <n v="122.24"/>
    <x v="1"/>
    <n v="48.896000000000001"/>
    <n v="-27.570993780060945"/>
  </r>
  <r>
    <n v="852792"/>
    <s v="BARALDINI SILVA"/>
    <n v="62.248901098901101"/>
    <n v="122.38"/>
    <x v="1"/>
    <n v="48.951999999999998"/>
    <n v="-13.296901098901103"/>
  </r>
  <r>
    <n v="654370"/>
    <s v="SCHEMBRI ANGELO"/>
    <n v="94.12"/>
    <n v="122.38"/>
    <x v="1"/>
    <n v="48.951999999999998"/>
    <n v="-45.168000000000006"/>
  </r>
  <r>
    <n v="975229"/>
    <s v="BERTOLUCCI STEFANO"/>
    <n v="47.081509721692726"/>
    <n v="123.99"/>
    <x v="1"/>
    <n v="49.596000000000004"/>
    <n v="2.514490278307278"/>
  </r>
  <r>
    <n v="599629"/>
    <s v="BLUPURO MAGLIERIE SRL"/>
    <n v="40.043468992248066"/>
    <n v="124.73"/>
    <x v="1"/>
    <n v="49.892000000000003"/>
    <n v="9.8485310077519372"/>
  </r>
  <r>
    <n v="998326"/>
    <s v="STEFANI GIORGIO"/>
    <n v="88.739969072164953"/>
    <n v="126.25"/>
    <x v="1"/>
    <n v="50.5"/>
    <n v="-38.239969072164953"/>
  </r>
  <r>
    <n v="853715"/>
    <s v="STEFFANINI ALBERTO"/>
    <n v="80.505872084494655"/>
    <n v="127.31"/>
    <x v="1"/>
    <n v="50.924000000000007"/>
    <n v="-29.581872084494648"/>
  </r>
  <r>
    <n v="551993"/>
    <s v="AZZOLINI PIER LORENZO"/>
    <n v="102.13767123287671"/>
    <n v="127.5"/>
    <x v="1"/>
    <n v="51"/>
    <n v="-51.137671232876713"/>
  </r>
  <r>
    <n v="986024"/>
    <s v="DOTTI MERI"/>
    <n v="84.804285714285697"/>
    <n v="128.69999999999999"/>
    <x v="1"/>
    <n v="51.48"/>
    <n v="-33.324285714285701"/>
  </r>
  <r>
    <n v="636551"/>
    <s v="LABORATORIO MORA DI BERNI E FERRARI SNC"/>
    <n v="112.15475826972011"/>
    <n v="130.15"/>
    <x v="1"/>
    <n v="52.06"/>
    <n v="-60.094758269720103"/>
  </r>
  <r>
    <n v="944034"/>
    <s v="FARINELLI MARIALUISA"/>
    <n v="105.39"/>
    <n v="130.44999999999999"/>
    <x v="1"/>
    <n v="52.18"/>
    <n v="-53.21"/>
  </r>
  <r>
    <n v="225192"/>
    <s v="MANICARDI MAURIZIO"/>
    <n v="79.999253875969004"/>
    <n v="131.04"/>
    <x v="1"/>
    <n v="52.415999999999997"/>
    <n v="-27.583253875969007"/>
  </r>
  <r>
    <n v="997761"/>
    <s v="RANDAZZO SALVATORE"/>
    <n v="79.979018498942921"/>
    <n v="132.24"/>
    <x v="1"/>
    <n v="52.896000000000008"/>
    <n v="-27.083018498942913"/>
  </r>
  <r>
    <n v="501154"/>
    <s v="CANOSSA SISTO"/>
    <n v="61.083809523809521"/>
    <n v="132.38999999999999"/>
    <x v="1"/>
    <n v="52.955999999999996"/>
    <n v="-8.1278095238095247"/>
  </r>
  <r>
    <n v="551578"/>
    <s v="CHIERCHIELLO ENRICO"/>
    <n v="67.61"/>
    <n v="133.9"/>
    <x v="1"/>
    <n v="53.56"/>
    <n v="-14.049999999999997"/>
  </r>
  <r>
    <n v="208888"/>
    <s v="SPONGHI FRANCESCO"/>
    <n v="66.54441860465117"/>
    <n v="133.9"/>
    <x v="1"/>
    <n v="53.56"/>
    <n v="-12.984418604651168"/>
  </r>
  <r>
    <n v="933397"/>
    <s v="GELATI REMO"/>
    <n v="90.064206185567016"/>
    <n v="135.76"/>
    <x v="1"/>
    <n v="54.304000000000002"/>
    <n v="-35.760206185567014"/>
  </r>
  <r>
    <n v="205738"/>
    <s v="CAPUTO ANTONIETTA"/>
    <n v="82.213313953488367"/>
    <n v="136.07"/>
    <x v="1"/>
    <n v="54.427999999999997"/>
    <n v="-27.78531395348837"/>
  </r>
  <r>
    <n v="507781"/>
    <s v="MARIANI NATALINA"/>
    <n v="80.862645348837205"/>
    <n v="137.34"/>
    <x v="1"/>
    <n v="54.936000000000007"/>
    <n v="-25.926645348837198"/>
  </r>
  <r>
    <n v="854296"/>
    <s v="PACCHIONI IMES"/>
    <n v="120.61846337359395"/>
    <n v="137.65"/>
    <x v="1"/>
    <n v="55.06"/>
    <n v="-65.558463373593952"/>
  </r>
  <r>
    <n v="125657"/>
    <s v="TULLIO MARIA NICOLETTA"/>
    <n v="90.14"/>
    <n v="139"/>
    <x v="1"/>
    <n v="55.6"/>
    <n v="-34.54"/>
  </r>
  <r>
    <n v="100783"/>
    <s v="GALLI SILVIA"/>
    <n v="99.03"/>
    <n v="139.16999999999999"/>
    <x v="1"/>
    <n v="55.667999999999999"/>
    <n v="-43.362000000000002"/>
  </r>
  <r>
    <n v="220816"/>
    <s v="CONDOMINIO FOTOIOTTI"/>
    <n v="61.149139376680914"/>
    <n v="139.71"/>
    <x v="1"/>
    <n v="55.884000000000007"/>
    <n v="-5.2651393766809065"/>
  </r>
  <r>
    <n v="211377"/>
    <s v="MARANI MASSIMO"/>
    <n v="113.7608414766558"/>
    <n v="140.25"/>
    <x v="1"/>
    <n v="56.1"/>
    <n v="-57.660841476655797"/>
  </r>
  <r>
    <n v="625385"/>
    <s v="SABATTINI ERIKA"/>
    <n v="46.113917525773203"/>
    <n v="141.09"/>
    <x v="1"/>
    <n v="56.436000000000007"/>
    <n v="10.322082474226804"/>
  </r>
  <r>
    <n v="13722"/>
    <s v="CAMPEDELLI LORETTA"/>
    <n v="105.10516189199501"/>
    <n v="142.22"/>
    <x v="1"/>
    <n v="56.888000000000005"/>
    <n v="-48.217161891995005"/>
  </r>
  <r>
    <n v="121147"/>
    <s v="BERNARELLO NADIA"/>
    <n v="98.104757197440904"/>
    <n v="142.81"/>
    <x v="1"/>
    <n v="57.124000000000002"/>
    <n v="-40.980757197440902"/>
  </r>
  <r>
    <n v="957563"/>
    <s v="AMADEI LEDA"/>
    <n v="10.91598837209304"/>
    <n v="142.81"/>
    <x v="1"/>
    <n v="57.124000000000002"/>
    <n v="46.208011627906963"/>
  </r>
  <r>
    <n v="844675"/>
    <s v="GOLINELLI GUIDO"/>
    <n v="107.45823711340206"/>
    <n v="142.81"/>
    <x v="1"/>
    <n v="57.124000000000002"/>
    <n v="-50.334237113402061"/>
  </r>
  <r>
    <n v="856886"/>
    <s v="GALANTINI GADDO"/>
    <n v="62.176781541527035"/>
    <n v="142.93"/>
    <x v="1"/>
    <n v="57.172000000000004"/>
    <n v="-5.0047815415270307"/>
  </r>
  <r>
    <n v="93509"/>
    <s v="MALAVASI ANTONINA"/>
    <n v="78.03256697700931"/>
    <n v="143.57"/>
    <x v="1"/>
    <n v="57.427999999999997"/>
    <n v="-20.604566977009313"/>
  </r>
  <r>
    <n v="634179"/>
    <s v="MARVATAJ PETRIT"/>
    <n v="55.669572864321623"/>
    <n v="145.31"/>
    <x v="1"/>
    <n v="58.124000000000002"/>
    <n v="2.4544271356783796"/>
  </r>
  <r>
    <n v="881069"/>
    <s v="ZACCARELLI WILLIAM"/>
    <n v="83.474037941006358"/>
    <n v="145.34"/>
    <x v="1"/>
    <n v="58.136000000000003"/>
    <n v="-25.338037941006355"/>
  </r>
  <r>
    <n v="516913"/>
    <s v="COTTAFAVI MARIA"/>
    <n v="108.79664728682171"/>
    <n v="145.53"/>
    <x v="1"/>
    <n v="58.212000000000003"/>
    <n v="-50.584647286821706"/>
  </r>
  <r>
    <n v="974438"/>
    <s v="GUALANDRINI ANTONIO"/>
    <n v="27.793544402680936"/>
    <n v="145.76"/>
    <x v="1"/>
    <n v="58.304000000000002"/>
    <n v="30.510455597319066"/>
  </r>
  <r>
    <n v="115848"/>
    <s v="BRANI EDDA"/>
    <n v="41.945746124031004"/>
    <n v="146.30000000000001"/>
    <x v="1"/>
    <n v="58.52000000000001"/>
    <n v="16.574253875969006"/>
  </r>
  <r>
    <n v="841144"/>
    <s v="GALEOTTI ANTONELLA"/>
    <n v="111.99"/>
    <n v="146.65"/>
    <x v="1"/>
    <n v="58.660000000000004"/>
    <n v="-53.329999999999991"/>
  </r>
  <r>
    <n v="72611"/>
    <s v="MAINI PIER LUIGI"/>
    <n v="74.835731958762892"/>
    <n v="147.87"/>
    <x v="1"/>
    <n v="59.148000000000003"/>
    <n v="-15.687731958762889"/>
  </r>
  <r>
    <n v="118070"/>
    <s v="MALAVASI DOMENICO"/>
    <n v="118.63627437294546"/>
    <n v="147.87"/>
    <x v="1"/>
    <n v="59.148000000000003"/>
    <n v="-59.488274372945462"/>
  </r>
  <r>
    <n v="965822"/>
    <s v="VINCENZI IVANO"/>
    <n v="51.14"/>
    <n v="149.16999999999999"/>
    <x v="1"/>
    <n v="59.667999999999999"/>
    <n v="8.5279999999999987"/>
  </r>
  <r>
    <n v="78078"/>
    <s v="ESPOSTI REDEO"/>
    <n v="83.218141025641017"/>
    <n v="149.91"/>
    <x v="1"/>
    <n v="59.963999999999999"/>
    <n v="-23.254141025641019"/>
  </r>
  <r>
    <n v="539553"/>
    <s v="DE SIMONE ANGIOLINA"/>
    <n v="90.60107663690475"/>
    <n v="151.75"/>
    <x v="1"/>
    <n v="60.7"/>
    <n v="-29.901076636904747"/>
  </r>
  <r>
    <n v="604522"/>
    <s v="ROMDHANI JAMEL"/>
    <n v="100.17923981191224"/>
    <n v="154.37"/>
    <x v="1"/>
    <n v="61.748000000000005"/>
    <n v="-38.431239811912235"/>
  </r>
  <r>
    <n v="46042"/>
    <s v="ALBERGHINI MONICA"/>
    <n v="75.400054510623477"/>
    <n v="154.41999999999999"/>
    <x v="1"/>
    <n v="61.768000000000001"/>
    <n v="-13.632054510623476"/>
  </r>
  <r>
    <n v="831263"/>
    <s v="MARCHESI TERENZIO"/>
    <n v="100.88980315486494"/>
    <n v="156.05000000000001"/>
    <x v="1"/>
    <n v="62.420000000000009"/>
    <n v="-38.469803154864927"/>
  </r>
  <r>
    <n v="563771"/>
    <s v="FARMACIA PICO SNC"/>
    <n v="110.4801098901099"/>
    <n v="157.25"/>
    <x v="1"/>
    <n v="62.900000000000006"/>
    <n v="-47.580109890109895"/>
  </r>
  <r>
    <n v="49584"/>
    <s v="BONFIGLIOLI STEFANIA"/>
    <n v="85.868031553542693"/>
    <n v="157.31"/>
    <x v="1"/>
    <n v="62.924000000000007"/>
    <n v="-22.944031553542686"/>
  </r>
  <r>
    <n v="838694"/>
    <s v="BARALDI ROSSANO"/>
    <n v="91.65602061855671"/>
    <n v="158.13"/>
    <x v="1"/>
    <n v="63.252000000000002"/>
    <n v="-28.404020618556707"/>
  </r>
  <r>
    <n v="945466"/>
    <s v="GOBBI MAURO"/>
    <n v="89.29725979873534"/>
    <n v="158.13"/>
    <x v="1"/>
    <n v="63.252000000000002"/>
    <n v="-26.045259798735337"/>
  </r>
  <r>
    <n v="35986"/>
    <s v="TOSSINI FRANCESCA"/>
    <n v="43.898703296703331"/>
    <n v="158.13"/>
    <x v="1"/>
    <n v="63.252000000000002"/>
    <n v="19.353296703296671"/>
  </r>
  <r>
    <n v="9990"/>
    <s v="RAFFA ANNA MARIA"/>
    <n v="116.78890109890109"/>
    <n v="158.97999999999999"/>
    <x v="1"/>
    <n v="63.591999999999999"/>
    <n v="-53.196901098901094"/>
  </r>
  <r>
    <n v="853868"/>
    <s v="BENATTI GIOVANNI"/>
    <n v="112.54919587628866"/>
    <n v="159.19999999999999"/>
    <x v="1"/>
    <n v="63.68"/>
    <n v="-48.869195876288664"/>
  </r>
  <r>
    <n v="47603"/>
    <s v="CORRADINI LORIS"/>
    <n v="43.85876288659793"/>
    <n v="159.4"/>
    <x v="1"/>
    <n v="63.760000000000005"/>
    <n v="19.901237113402075"/>
  </r>
  <r>
    <n v="856621"/>
    <s v="GENNARI LORIS"/>
    <n v="124.72708949873658"/>
    <n v="159.63"/>
    <x v="1"/>
    <n v="63.852000000000004"/>
    <n v="-60.875089498736571"/>
  </r>
  <r>
    <n v="516233"/>
    <s v="FERRARI VAINER"/>
    <n v="73.912441860465108"/>
    <n v="159.75"/>
    <x v="1"/>
    <n v="63.900000000000006"/>
    <n v="-10.012441860465103"/>
  </r>
  <r>
    <n v="973277"/>
    <s v="FORONI NELLUSCA"/>
    <n v="130.9814844997108"/>
    <n v="160.03"/>
    <x v="1"/>
    <n v="64.012"/>
    <n v="-66.969484499710802"/>
  </r>
  <r>
    <n v="567704"/>
    <s v="FREGNI NELLUSCO"/>
    <n v="138.8001385342186"/>
    <n v="160.62"/>
    <x v="1"/>
    <n v="64.248000000000005"/>
    <n v="-74.552138534218599"/>
  </r>
  <r>
    <n v="528881"/>
    <s v="PADOVANI ADA"/>
    <n v="117.34089690721649"/>
    <n v="160.62"/>
    <x v="1"/>
    <n v="64.248000000000005"/>
    <n v="-53.092896907216485"/>
  </r>
  <r>
    <n v="832502"/>
    <s v="PETOCCHI FRANCESCO"/>
    <n v="127.64"/>
    <n v="161.22999999999999"/>
    <x v="1"/>
    <n v="64.492000000000004"/>
    <n v="-63.147999999999996"/>
  </r>
  <r>
    <n v="61734"/>
    <s v="MALAVOLTA MARIA"/>
    <n v="129.36465979381444"/>
    <n v="161.93"/>
    <x v="1"/>
    <n v="64.772000000000006"/>
    <n v="-64.592659793814434"/>
  </r>
  <r>
    <n v="156997"/>
    <s v="MORSELLI DEANNA"/>
    <n v="83.779113515176363"/>
    <n v="161.93"/>
    <x v="1"/>
    <n v="64.772000000000006"/>
    <n v="-19.007113515176357"/>
  </r>
  <r>
    <n v="839693"/>
    <s v="SOLIERI FRANCO"/>
    <n v="80.72"/>
    <n v="163.30000000000001"/>
    <x v="1"/>
    <n v="65.320000000000007"/>
    <n v="-15.399999999999991"/>
  </r>
  <r>
    <n v="961295"/>
    <s v="MILANI NERINO"/>
    <n v="85.705727154424494"/>
    <n v="164.08"/>
    <x v="1"/>
    <n v="65.632000000000005"/>
    <n v="-20.073727154424489"/>
  </r>
  <r>
    <n v="954104"/>
    <s v="RUOLI SERGIO"/>
    <n v="121.1"/>
    <n v="164.48"/>
    <x v="1"/>
    <n v="65.792000000000002"/>
    <n v="-55.307999999999993"/>
  </r>
  <r>
    <n v="217958"/>
    <s v="PARISE ANNA"/>
    <n v="135.26500932327676"/>
    <n v="165.29"/>
    <x v="1"/>
    <n v="66.116"/>
    <n v="-69.149009323276758"/>
  </r>
  <r>
    <n v="847410"/>
    <s v="GOLDONI ALBERTO"/>
    <n v="71.853073252812109"/>
    <n v="165.45"/>
    <x v="1"/>
    <n v="66.179999999999993"/>
    <n v="-5.6730732528121166"/>
  </r>
  <r>
    <n v="840608"/>
    <s v="DIECI PIERINO"/>
    <n v="118.99934190809191"/>
    <n v="167.01"/>
    <x v="1"/>
    <n v="66.804000000000002"/>
    <n v="-52.195341908091905"/>
  </r>
  <r>
    <n v="621293"/>
    <s v="DI VAIO MARCO"/>
    <n v="120.34795154185022"/>
    <n v="167.22"/>
    <x v="1"/>
    <n v="66.888000000000005"/>
    <n v="-53.459951541850216"/>
  </r>
  <r>
    <n v="837728"/>
    <s v="BOSI GIANFRANCO"/>
    <n v="119.0603766164114"/>
    <n v="168.71"/>
    <x v="1"/>
    <n v="67.484000000000009"/>
    <n v="-51.576376616411395"/>
  </r>
  <r>
    <n v="148939"/>
    <s v="RIVA UMBERTO"/>
    <n v="123.60949301304002"/>
    <n v="169.59"/>
    <x v="1"/>
    <n v="67.835999999999999"/>
    <n v="-55.773493013040024"/>
  </r>
  <r>
    <n v="48714"/>
    <s v="SAVIGNANO FILOMENA"/>
    <n v="90.066842465753425"/>
    <n v="170.63"/>
    <x v="1"/>
    <n v="68.251999999999995"/>
    <n v="-21.814842465753429"/>
  </r>
  <r>
    <n v="86233"/>
    <s v="GEMELLI FRANCO"/>
    <n v="120.52"/>
    <n v="170.89"/>
    <x v="1"/>
    <n v="68.355999999999995"/>
    <n v="-52.164000000000001"/>
  </r>
  <r>
    <n v="852059"/>
    <s v="POZZETTI EZIO"/>
    <n v="58.494615384615372"/>
    <n v="170.89"/>
    <x v="1"/>
    <n v="68.355999999999995"/>
    <n v="9.8613846153846225"/>
  </r>
  <r>
    <n v="617786"/>
    <s v="PIGNATTI JESSICA"/>
    <n v="75.241221883339705"/>
    <n v="171.34"/>
    <x v="1"/>
    <n v="68.536000000000001"/>
    <n v="-6.7052218833397035"/>
  </r>
  <r>
    <n v="101093"/>
    <s v="TARABINI PIERGIORGIO"/>
    <n v="124.83123421083698"/>
    <n v="172.14"/>
    <x v="1"/>
    <n v="68.855999999999995"/>
    <n v="-55.975234210836987"/>
  </r>
  <r>
    <n v="593963"/>
    <s v="GUALDI MASSIMILIANO"/>
    <n v="94.058100775193793"/>
    <n v="172.15"/>
    <x v="1"/>
    <n v="68.86"/>
    <n v="-25.198100775193794"/>
  </r>
  <r>
    <n v="523473"/>
    <s v="FERRARI CLAUDIO"/>
    <n v="55.024034237726113"/>
    <n v="172.84"/>
    <x v="1"/>
    <n v="69.13600000000001"/>
    <n v="14.111965762273897"/>
  </r>
  <r>
    <n v="920211"/>
    <s v="SOLIERI LINO"/>
    <n v="89.341005400098169"/>
    <n v="175.93"/>
    <x v="1"/>
    <n v="70.372"/>
    <n v="-18.969005400098169"/>
  </r>
  <r>
    <n v="854727"/>
    <s v="SORESINA VALTER"/>
    <n v="135.07136082474227"/>
    <n v="176.58"/>
    <x v="1"/>
    <n v="70.632000000000005"/>
    <n v="-64.439360824742266"/>
  </r>
  <r>
    <n v="645653"/>
    <s v="RAO TERESA"/>
    <n v="143.56574829931972"/>
    <n v="177.1"/>
    <x v="1"/>
    <n v="70.84"/>
    <n v="-72.725748299319719"/>
  </r>
  <r>
    <n v="89350"/>
    <s v="GIOVANARDI MAURIZIO"/>
    <n v="139.90782244789682"/>
    <n v="177.24"/>
    <x v="1"/>
    <n v="70.896000000000001"/>
    <n v="-69.011822447896819"/>
  </r>
  <r>
    <n v="606342"/>
    <s v="MELIS SALVATORANGELO"/>
    <n v="95.821085271317813"/>
    <n v="179"/>
    <x v="1"/>
    <n v="71.600000000000009"/>
    <n v="-24.221085271317804"/>
  </r>
  <r>
    <n v="17427"/>
    <s v="BELLINI RAFFAELLA"/>
    <n v="134.33908536585363"/>
    <n v="179.69"/>
    <x v="1"/>
    <n v="71.876000000000005"/>
    <n v="-62.46308536585363"/>
  </r>
  <r>
    <n v="514806"/>
    <s v="MICHELINI MASSIMO"/>
    <n v="80.84"/>
    <n v="179.77"/>
    <x v="1"/>
    <n v="71.908000000000001"/>
    <n v="-8.9320000000000022"/>
  </r>
  <r>
    <n v="952946"/>
    <s v="PRANDINI LUIGI"/>
    <n v="49.338384615384626"/>
    <n v="179.8"/>
    <x v="1"/>
    <n v="71.92"/>
    <n v="22.581615384615375"/>
  </r>
  <r>
    <n v="995830"/>
    <s v="ZOBBI ELENA"/>
    <n v="131.23753287471081"/>
    <n v="181.06"/>
    <x v="1"/>
    <n v="72.424000000000007"/>
    <n v="-58.813532874710802"/>
  </r>
  <r>
    <n v="553612"/>
    <s v="GEOEARTH DI A.MANTOVANI SOC.AGRICOLA"/>
    <n v="130.188507751938"/>
    <n v="182.78"/>
    <x v="1"/>
    <n v="73.112000000000009"/>
    <n v="-57.076507751937996"/>
  </r>
  <r>
    <n v="19224"/>
    <s v="FORGHIERI MARIA"/>
    <n v="124.61981443298968"/>
    <n v="183.62"/>
    <x v="1"/>
    <n v="73.448000000000008"/>
    <n v="-51.171814432989677"/>
  </r>
  <r>
    <n v="134228"/>
    <s v="LONGHI GIANCARLO"/>
    <n v="90.762170542635658"/>
    <n v="183.62"/>
    <x v="1"/>
    <n v="73.448000000000008"/>
    <n v="-17.314170542635651"/>
  </r>
  <r>
    <n v="997270"/>
    <s v="G.P. DI PONTIROLI GIANNI &amp; C. SNC"/>
    <n v="108.89960663662711"/>
    <n v="184.29"/>
    <x v="1"/>
    <n v="73.715999999999994"/>
    <n v="-35.183606636627118"/>
  </r>
  <r>
    <n v="100017"/>
    <s v="MAZZOLI ILLIANA"/>
    <n v="136.86198643410853"/>
    <n v="188.69"/>
    <x v="1"/>
    <n v="75.475999999999999"/>
    <n v="-61.385986434108531"/>
  </r>
  <r>
    <n v="965291"/>
    <s v="GENNARI ROSSANO"/>
    <n v="89.809669472502804"/>
    <n v="191.15"/>
    <x v="1"/>
    <n v="76.460000000000008"/>
    <n v="-13.349669472502796"/>
  </r>
  <r>
    <n v="911502"/>
    <s v="ROGGIANI DANIELE"/>
    <n v="135.78647790022512"/>
    <n v="192.24"/>
    <x v="1"/>
    <n v="76.896000000000015"/>
    <n v="-58.890477900225108"/>
  </r>
  <r>
    <n v="972638"/>
    <s v="CHIAVELLI CLAUDIO"/>
    <n v="142.09750921375922"/>
    <n v="195.99"/>
    <x v="1"/>
    <n v="78.396000000000015"/>
    <n v="-63.701509213759209"/>
  </r>
  <r>
    <n v="954364"/>
    <s v="GALIOTTO MARCELLO"/>
    <n v="34.654147286821711"/>
    <n v="196.37"/>
    <x v="1"/>
    <n v="78.548000000000002"/>
    <n v="43.893852713178291"/>
  </r>
  <r>
    <n v="544583"/>
    <s v="GAROFANO VITO"/>
    <n v="22.648782961460455"/>
    <n v="197.19"/>
    <x v="1"/>
    <n v="78.876000000000005"/>
    <n v="56.22721703853955"/>
  </r>
  <r>
    <n v="603724"/>
    <s v="RAGUZZONI LORELLA"/>
    <n v="114.70228270359777"/>
    <n v="197.81"/>
    <x v="1"/>
    <n v="79.124000000000009"/>
    <n v="-35.578282703597765"/>
  </r>
  <r>
    <n v="857947"/>
    <s v="CAMPAGNOLI ARMANDO"/>
    <n v="147.01027884421094"/>
    <n v="197.88"/>
    <x v="1"/>
    <n v="79.152000000000001"/>
    <n v="-67.858278844210943"/>
  </r>
  <r>
    <n v="17960"/>
    <s v="BARALDI IVAN"/>
    <n v="50.487412153782543"/>
    <n v="198.3"/>
    <x v="1"/>
    <n v="79.320000000000007"/>
    <n v="28.832587846217464"/>
  </r>
  <r>
    <n v="10893"/>
    <s v="MELANGOLA ROBERTO"/>
    <n v="156.74392424242424"/>
    <n v="198.42"/>
    <x v="1"/>
    <n v="79.367999999999995"/>
    <n v="-77.375924242424247"/>
  </r>
  <r>
    <n v="550522"/>
    <s v="MARAZZI FAUSTO"/>
    <n v="95.873890109890112"/>
    <n v="198.88"/>
    <x v="1"/>
    <n v="79.552000000000007"/>
    <n v="-16.321890109890106"/>
  </r>
  <r>
    <n v="157245"/>
    <s v="SANTANDREA MARIO"/>
    <n v="84.683003875968993"/>
    <n v="198.88"/>
    <x v="1"/>
    <n v="79.552000000000007"/>
    <n v="-5.131003875968986"/>
  </r>
  <r>
    <n v="589684"/>
    <s v="COPPOLA RAFFAELE"/>
    <n v="110.48711765865197"/>
    <n v="200.19"/>
    <x v="2"/>
    <n v="130.12350000000001"/>
    <n v="19.636382341348039"/>
  </r>
  <r>
    <n v="986295"/>
    <s v="MATTIOLI ITALO"/>
    <n v="80.135320011264525"/>
    <n v="200.77"/>
    <x v="2"/>
    <n v="130.50050000000002"/>
    <n v="50.365179988735491"/>
  </r>
  <r>
    <n v="575928"/>
    <s v="BIMBATTI MANUELA"/>
    <n v="87.821411042944774"/>
    <n v="200.92"/>
    <x v="2"/>
    <n v="130.59799999999998"/>
    <n v="42.77658895705521"/>
  </r>
  <r>
    <n v="643979"/>
    <s v="VILLANI MERI"/>
    <n v="169.91"/>
    <n v="201.43"/>
    <x v="2"/>
    <n v="130.92950000000002"/>
    <n v="-38.980499999999978"/>
  </r>
  <r>
    <n v="212874"/>
    <s v="PECCHI IVO"/>
    <n v="119.14664728682169"/>
    <n v="203.1"/>
    <x v="2"/>
    <n v="132.01500000000001"/>
    <n v="12.868352713178325"/>
  </r>
  <r>
    <n v="217557"/>
    <s v="COND. POLA"/>
    <n v="98.68"/>
    <n v="204.01"/>
    <x v="2"/>
    <n v="132.60650000000001"/>
    <n v="33.926500000000004"/>
  </r>
  <r>
    <n v="834042"/>
    <s v="DI IESO IDA"/>
    <n v="168.06738461538461"/>
    <n v="204.01"/>
    <x v="2"/>
    <n v="132.60650000000001"/>
    <n v="-35.4608846153846"/>
  </r>
  <r>
    <n v="856888"/>
    <s v="F.LLI PALTRINIERI"/>
    <n v="160.21555025020379"/>
    <n v="207.39"/>
    <x v="2"/>
    <n v="134.80349999999999"/>
    <n v="-25.412050250203805"/>
  </r>
  <r>
    <n v="880648"/>
    <s v="LUGLI LOREDANA"/>
    <n v="147.36375257731959"/>
    <n v="207.83"/>
    <x v="2"/>
    <n v="135.08950000000002"/>
    <n v="-12.274252577319572"/>
  </r>
  <r>
    <n v="207289"/>
    <s v="MERCHIORI ISA PERRONE"/>
    <n v="166.51273984910063"/>
    <n v="208.45"/>
    <x v="2"/>
    <n v="135.49250000000001"/>
    <n v="-31.020239849100619"/>
  </r>
  <r>
    <n v="953205"/>
    <s v="SPAGGIARI ANZIO"/>
    <n v="62.818162475822064"/>
    <n v="208.47"/>
    <x v="2"/>
    <n v="135.50550000000001"/>
    <n v="72.687337524177948"/>
  </r>
  <r>
    <n v="505871"/>
    <s v="PECCHI VITTORIA"/>
    <n v="151.19905806975871"/>
    <n v="209.13"/>
    <x v="2"/>
    <n v="135.93450000000001"/>
    <n v="-15.264558069758692"/>
  </r>
  <r>
    <n v="624107"/>
    <s v="SCHIAVONE LORENZO"/>
    <n v="129.12945504087193"/>
    <n v="212.07"/>
    <x v="2"/>
    <n v="137.84549999999999"/>
    <n v="8.7160449591280553"/>
  </r>
  <r>
    <n v="38737"/>
    <s v="CONDOMINIO BONOMI"/>
    <n v="130.8486649484536"/>
    <n v="212.93"/>
    <x v="2"/>
    <n v="138.40450000000001"/>
    <n v="7.5558350515464099"/>
  </r>
  <r>
    <n v="65477"/>
    <s v="PARROCCHIA SAN MICHELE ARCANGELO"/>
    <n v="91.152234432234422"/>
    <n v="212.93"/>
    <x v="2"/>
    <n v="138.40450000000001"/>
    <n v="47.252265567765591"/>
  </r>
  <r>
    <n v="997394"/>
    <s v="PRITONI MORENA"/>
    <n v="167.84329358487582"/>
    <n v="212.93"/>
    <x v="2"/>
    <n v="138.40450000000001"/>
    <n v="-29.43879358487581"/>
  </r>
  <r>
    <n v="921232"/>
    <s v="FINI MASSIMO"/>
    <n v="122.5465009030025"/>
    <n v="212.95"/>
    <x v="2"/>
    <n v="138.41749999999999"/>
    <n v="15.870999096997494"/>
  </r>
  <r>
    <n v="836476"/>
    <s v="GALAVOTTI IVANO"/>
    <n v="74.497225370916141"/>
    <n v="212.98"/>
    <x v="2"/>
    <n v="138.43700000000001"/>
    <n v="63.939774629083871"/>
  </r>
  <r>
    <n v="831002"/>
    <s v="PINCELLI DANILO"/>
    <n v="162.87782417582417"/>
    <n v="213.26"/>
    <x v="2"/>
    <n v="138.619"/>
    <n v="-24.258824175824174"/>
  </r>
  <r>
    <n v="604551"/>
    <s v="MENEGOLI FRANCESCO"/>
    <n v="118.52624511482489"/>
    <n v="213.5"/>
    <x v="2"/>
    <n v="138.77500000000001"/>
    <n v="20.248754885175117"/>
  </r>
  <r>
    <n v="629678"/>
    <s v="INFORMATICA 80 SOFTWARE S.R.L."/>
    <n v="167.65953488372091"/>
    <n v="216.89"/>
    <x v="2"/>
    <n v="140.9785"/>
    <n v="-26.681034883720912"/>
  </r>
  <r>
    <n v="975947"/>
    <s v="VIGNOZZI DIANA"/>
    <n v="115.9889010989011"/>
    <n v="218.03"/>
    <x v="2"/>
    <n v="141.71950000000001"/>
    <n v="25.730598901098915"/>
  </r>
  <r>
    <n v="64265"/>
    <s v="BORELLINI PAOLO"/>
    <n v="154.15845930232558"/>
    <n v="219.16"/>
    <x v="2"/>
    <n v="142.45400000000001"/>
    <n v="-11.704459302325574"/>
  </r>
  <r>
    <n v="542412"/>
    <s v="E-TEAM DI RIGHINI BRUNO &amp; C. SAS"/>
    <n v="115.38182965916198"/>
    <n v="220.44"/>
    <x v="2"/>
    <n v="143.286"/>
    <n v="27.904170340838022"/>
  </r>
  <r>
    <n v="856880"/>
    <s v="COLOMBINI VANDA"/>
    <n v="79.108696419437337"/>
    <n v="220.58"/>
    <x v="2"/>
    <n v="143.37700000000001"/>
    <n v="64.268303580562673"/>
  </r>
  <r>
    <n v="515680"/>
    <s v="LUPPI LUIGI"/>
    <n v="190.68288659793814"/>
    <n v="220.58"/>
    <x v="2"/>
    <n v="143.37700000000001"/>
    <n v="-47.305886597938127"/>
  </r>
  <r>
    <n v="998892"/>
    <s v="RIBALDI PAOLO"/>
    <n v="138.60862849779085"/>
    <n v="222.05"/>
    <x v="2"/>
    <n v="144.33250000000001"/>
    <n v="5.723871502209164"/>
  </r>
  <r>
    <n v="28058"/>
    <s v="BONATTI VASCO"/>
    <n v="172.73484151785712"/>
    <n v="223.15"/>
    <x v="2"/>
    <n v="145.04750000000001"/>
    <n v="-27.687341517857107"/>
  </r>
  <r>
    <n v="945230"/>
    <s v="LOTTI CESARINO"/>
    <n v="171.71463178294573"/>
    <n v="223.15"/>
    <x v="2"/>
    <n v="145.04750000000001"/>
    <n v="-26.667131782945717"/>
  </r>
  <r>
    <n v="78738"/>
    <s v="NAZARO OMAR"/>
    <n v="110.9"/>
    <n v="226.94"/>
    <x v="2"/>
    <n v="147.511"/>
    <n v="36.61099999999999"/>
  </r>
  <r>
    <n v="944459"/>
    <s v="GORRERI MIRELLA"/>
    <n v="67.038750000000022"/>
    <n v="226.94"/>
    <x v="2"/>
    <n v="147.511"/>
    <n v="80.472249999999974"/>
  </r>
  <r>
    <n v="39353"/>
    <s v="BARBIERI DIANA"/>
    <n v="176.93403651115619"/>
    <n v="227.18"/>
    <x v="2"/>
    <n v="147.667"/>
    <n v="-29.267036511156192"/>
  </r>
  <r>
    <n v="945442"/>
    <s v="ZUPPIROLI ARIOSTO"/>
    <n v="75.289679230152373"/>
    <n v="229.06"/>
    <x v="2"/>
    <n v="148.88900000000001"/>
    <n v="73.599320769847637"/>
  </r>
  <r>
    <n v="848086"/>
    <s v="VERGNANINI GINO"/>
    <n v="131.66477586382575"/>
    <n v="230.11"/>
    <x v="2"/>
    <n v="149.57150000000001"/>
    <n v="17.906724136174262"/>
  </r>
  <r>
    <n v="125987"/>
    <s v="LEONI LUIGI E C. SNC"/>
    <n v="166.5"/>
    <n v="231.33"/>
    <x v="2"/>
    <n v="150.36450000000002"/>
    <n v="-16.135499999999979"/>
  </r>
  <r>
    <n v="627252"/>
    <s v="OTTANI BRUNELLA"/>
    <n v="193.89117863514718"/>
    <n v="234.09"/>
    <x v="2"/>
    <n v="152.1585"/>
    <n v="-41.732678635147181"/>
  </r>
  <r>
    <n v="222875"/>
    <s v="AZ.AGR.PONTE NUOVO SS"/>
    <n v="196.4012240430574"/>
    <n v="236.4"/>
    <x v="2"/>
    <n v="153.66"/>
    <n v="-42.7412240430574"/>
  </r>
  <r>
    <n v="142871"/>
    <s v="FORTI GIANNETTO"/>
    <n v="122.99415697674418"/>
    <n v="237.08"/>
    <x v="2"/>
    <n v="154.102"/>
    <n v="31.107843023255825"/>
  </r>
  <r>
    <n v="548727"/>
    <s v="CONDOMINIO FOSCOLO 2"/>
    <n v="117.88"/>
    <n v="237.13"/>
    <x v="2"/>
    <n v="154.1345"/>
    <n v="36.254500000000007"/>
  </r>
  <r>
    <n v="106491"/>
    <s v="MERAGLINO ROSARIO"/>
    <n v="178.02534883720932"/>
    <n v="238.34"/>
    <x v="2"/>
    <n v="154.92100000000002"/>
    <n v="-23.104348837209301"/>
  </r>
  <r>
    <n v="541836"/>
    <s v="ZANINI ALBERTO"/>
    <n v="165.75854651162791"/>
    <n v="238.37"/>
    <x v="2"/>
    <n v="154.94050000000001"/>
    <n v="-10.818046511627898"/>
  </r>
  <r>
    <n v="921175"/>
    <s v="BORGHI DONATELLA"/>
    <n v="156.94480532786883"/>
    <n v="238.44"/>
    <x v="2"/>
    <n v="154.98599999999999"/>
    <n v="-1.9588053278688449"/>
  </r>
  <r>
    <n v="219753"/>
    <s v="SOMMACAL PATRIZIA ANGELA"/>
    <n v="94.71752843033093"/>
    <n v="238.6"/>
    <x v="2"/>
    <n v="155.09"/>
    <n v="60.372471569669074"/>
  </r>
  <r>
    <n v="847319"/>
    <s v="MOLINARI OTTORINO"/>
    <n v="172.47"/>
    <n v="240.99"/>
    <x v="2"/>
    <n v="156.64350000000002"/>
    <n v="-15.826499999999982"/>
  </r>
  <r>
    <n v="520710"/>
    <s v="POZZETTI ENZO"/>
    <n v="214.79556266482857"/>
    <n v="242.57"/>
    <x v="2"/>
    <n v="157.6705"/>
    <n v="-57.125062664828562"/>
  </r>
  <r>
    <n v="222032"/>
    <s v="LUGLI LOREDANA"/>
    <n v="180.63140880997275"/>
    <n v="243.32"/>
    <x v="2"/>
    <n v="158.15799999999999"/>
    <n v="-22.473408809972767"/>
  </r>
  <r>
    <n v="87081"/>
    <s v="GILIOLI ANNA"/>
    <n v="195.61281976744186"/>
    <n v="244.01"/>
    <x v="2"/>
    <n v="158.60650000000001"/>
    <n v="-37.006319767441852"/>
  </r>
  <r>
    <n v="634652"/>
    <s v="LIGABUE ANDREA"/>
    <n v="201.77753004807693"/>
    <n v="244.83"/>
    <x v="2"/>
    <n v="159.13950000000003"/>
    <n v="-42.638030048076899"/>
  </r>
  <r>
    <n v="847973"/>
    <s v="LUPPI CLARA"/>
    <n v="191.13235051546394"/>
    <n v="244.83"/>
    <x v="2"/>
    <n v="159.13950000000003"/>
    <n v="-31.992850515463914"/>
  </r>
  <r>
    <n v="23566"/>
    <s v="BERTOLOTTI ALESSIA"/>
    <n v="127.71488372093025"/>
    <n v="245.86"/>
    <x v="2"/>
    <n v="159.80900000000003"/>
    <n v="32.09411627906978"/>
  </r>
  <r>
    <n v="971139"/>
    <s v="SANI MAURO"/>
    <n v="127.30656883009507"/>
    <n v="248.85"/>
    <x v="2"/>
    <n v="161.7525"/>
    <n v="34.445931169904924"/>
  </r>
  <r>
    <n v="222434"/>
    <s v="TRANSTIR S.R.L."/>
    <n v="157.35093023255814"/>
    <n v="249.4"/>
    <x v="2"/>
    <n v="162.11000000000001"/>
    <n v="4.759069767441872"/>
  </r>
  <r>
    <n v="603756"/>
    <s v="GIACCIO FRANCESCA"/>
    <n v="198.55082364341087"/>
    <n v="249.87"/>
    <x v="2"/>
    <n v="162.41550000000001"/>
    <n v="-36.135323643410857"/>
  </r>
  <r>
    <n v="847446"/>
    <s v="BARALDI GIANNI"/>
    <n v="214.45732353245143"/>
    <n v="251.19"/>
    <x v="2"/>
    <n v="163.27350000000001"/>
    <n v="-51.183823532451413"/>
  </r>
  <r>
    <n v="201515"/>
    <s v="COND. C. COLOMBO, 6"/>
    <n v="128.47623062015504"/>
    <n v="252.07"/>
    <x v="2"/>
    <n v="163.84549999999999"/>
    <n v="35.369269379844951"/>
  </r>
  <r>
    <n v="37236"/>
    <s v="DOTTI DANIELA"/>
    <n v="217.29446708463951"/>
    <n v="253.48"/>
    <x v="2"/>
    <n v="164.762"/>
    <n v="-52.532467084639507"/>
  </r>
  <r>
    <n v="538001"/>
    <s v="BARIGAZZI GIOVANNI"/>
    <n v="156.7763993107267"/>
    <n v="257.52999999999997"/>
    <x v="2"/>
    <n v="167.39449999999999"/>
    <n v="10.618100689273291"/>
  </r>
  <r>
    <n v="591832"/>
    <s v="CAPELLI ANGELA"/>
    <n v="95.677173396674618"/>
    <n v="258.83999999999997"/>
    <x v="2"/>
    <n v="168.24599999999998"/>
    <n v="72.568826603325363"/>
  </r>
  <r>
    <n v="639778"/>
    <s v="GIUGLIANO LUCIA"/>
    <n v="196.32753787878789"/>
    <n v="258.83999999999997"/>
    <x v="2"/>
    <n v="168.24599999999998"/>
    <n v="-28.081537878787913"/>
  </r>
  <r>
    <n v="23808"/>
    <s v="MANZINI EDMEA"/>
    <n v="203.83641758241757"/>
    <n v="265.2"/>
    <x v="2"/>
    <n v="172.38"/>
    <n v="-31.456417582417572"/>
  </r>
  <r>
    <n v="508520"/>
    <s v="TRUCCHIO CLAUDIA"/>
    <n v="211.18859987851442"/>
    <n v="265.93"/>
    <x v="2"/>
    <n v="172.8545"/>
    <n v="-38.334099878514422"/>
  </r>
  <r>
    <n v="548843"/>
    <s v="ALLOCCA AGOSTINO CARMINE"/>
    <n v="111.60587271318755"/>
    <n v="268.48"/>
    <x v="2"/>
    <n v="174.51200000000003"/>
    <n v="62.906127286812477"/>
  </r>
  <r>
    <n v="139828"/>
    <s v="CONSANI GIORGIO"/>
    <n v="211.57"/>
    <n v="269.02999999999997"/>
    <x v="2"/>
    <n v="174.86949999999999"/>
    <n v="-36.700500000000005"/>
  </r>
  <r>
    <n v="964569"/>
    <s v="BISINI UMBERTO"/>
    <n v="139.1543490336916"/>
    <n v="270.74"/>
    <x v="2"/>
    <n v="175.98100000000002"/>
    <n v="36.826650966308421"/>
  </r>
  <r>
    <n v="967413"/>
    <s v="PRADELLA LIBERA"/>
    <n v="244.96913594470044"/>
    <n v="274.66000000000003"/>
    <x v="2"/>
    <n v="178.52900000000002"/>
    <n v="-66.440135944700415"/>
  </r>
  <r>
    <n v="54115"/>
    <s v="HEALTH CLUB 1 SOC.SPORT.DIL.A R.L."/>
    <n v="40.977237900691421"/>
    <n v="276.32"/>
    <x v="2"/>
    <n v="179.608"/>
    <n v="138.63076209930858"/>
  </r>
  <r>
    <n v="642775"/>
    <s v="BULGARELLI ANTONELLA"/>
    <n v="178.76108868060561"/>
    <n v="276.68"/>
    <x v="2"/>
    <n v="179.84200000000001"/>
    <n v="1.0809113193944029"/>
  </r>
  <r>
    <n v="990071"/>
    <s v="CAPELLINI DIEGO"/>
    <n v="133.47305389221555"/>
    <n v="276.82"/>
    <x v="2"/>
    <n v="179.93299999999999"/>
    <n v="46.459946107784447"/>
  </r>
  <r>
    <n v="1306"/>
    <s v="BARALDI GIORGIO"/>
    <n v="100.86577562862672"/>
    <n v="276.95999999999998"/>
    <x v="2"/>
    <n v="180.024"/>
    <n v="79.158224371373279"/>
  </r>
  <r>
    <n v="594957"/>
    <s v="SPLENDORI GIANNI"/>
    <n v="111.56858166949871"/>
    <n v="278.25"/>
    <x v="2"/>
    <n v="180.86250000000001"/>
    <n v="69.293918330501299"/>
  </r>
  <r>
    <n v="831329"/>
    <s v="ANDREOLI EMILIO"/>
    <n v="113.25867554858937"/>
    <n v="278.33999999999997"/>
    <x v="2"/>
    <n v="180.92099999999999"/>
    <n v="67.662324451410626"/>
  </r>
  <r>
    <n v="654882"/>
    <s v="CARTA ROSSELLA"/>
    <n v="228.56661139722635"/>
    <n v="279.24"/>
    <x v="2"/>
    <n v="181.506"/>
    <n v="-47.060611397226353"/>
  </r>
  <r>
    <n v="137991"/>
    <s v="BARBIERI DANIELA"/>
    <n v="124.13387691832321"/>
    <n v="279.95"/>
    <x v="2"/>
    <n v="181.9675"/>
    <n v="57.833623081676791"/>
  </r>
  <r>
    <n v="847750"/>
    <s v="MALAGOLI ERIO"/>
    <n v="53.863327940335466"/>
    <n v="280.63"/>
    <x v="2"/>
    <n v="182.40950000000001"/>
    <n v="128.54617205966454"/>
  </r>
  <r>
    <n v="965966"/>
    <s v="BENATTI GIUSEPPE"/>
    <n v="176.5806015037594"/>
    <n v="281.47000000000003"/>
    <x v="2"/>
    <n v="182.95550000000003"/>
    <n v="6.3748984962406325"/>
  </r>
  <r>
    <n v="21043"/>
    <s v="RAGAZZONI CLAUDIO"/>
    <n v="196.89"/>
    <n v="283.07"/>
    <x v="2"/>
    <n v="183.99549999999999"/>
    <n v="-12.894499999999994"/>
  </r>
  <r>
    <n v="944028"/>
    <s v="RUOZZI LUIGI"/>
    <n v="53.95219151099252"/>
    <n v="285.31"/>
    <x v="2"/>
    <n v="185.45150000000001"/>
    <n v="131.49930848900749"/>
  </r>
  <r>
    <n v="529010"/>
    <s v="BONONCINI DENNIS"/>
    <n v="165.82"/>
    <n v="285.63"/>
    <x v="2"/>
    <n v="185.65950000000001"/>
    <n v="19.839500000000015"/>
  </r>
  <r>
    <n v="123401"/>
    <s v="MARVERTI VANNI"/>
    <n v="207.70472407548607"/>
    <n v="285.76"/>
    <x v="2"/>
    <n v="185.744"/>
    <n v="-21.96072407548607"/>
  </r>
  <r>
    <n v="16932"/>
    <s v="LEONI ORFEA"/>
    <n v="196.28205645429176"/>
    <n v="286.89"/>
    <x v="2"/>
    <n v="186.4785"/>
    <n v="-9.8035564542917655"/>
  </r>
  <r>
    <n v="846615"/>
    <s v="CAPELLI GIUSEPPE"/>
    <n v="227.84686716273941"/>
    <n v="292.11"/>
    <x v="2"/>
    <n v="189.87150000000003"/>
    <n v="-37.975367162739389"/>
  </r>
  <r>
    <n v="635878"/>
    <s v="MAZELLI GIULIA"/>
    <n v="223"/>
    <n v="292.27"/>
    <x v="2"/>
    <n v="189.97549999999998"/>
    <n v="-33.024500000000018"/>
  </r>
  <r>
    <n v="860816"/>
    <s v="CANONICA PARROCCHIA SORBARA"/>
    <n v="223.41390232441285"/>
    <n v="292.62"/>
    <x v="2"/>
    <n v="190.203"/>
    <n v="-33.210902324412842"/>
  </r>
  <r>
    <n v="133946"/>
    <s v="CESTELLI LAURO"/>
    <n v="175.36129118217056"/>
    <n v="293.01"/>
    <x v="2"/>
    <n v="190.45650000000001"/>
    <n v="15.095208817829445"/>
  </r>
  <r>
    <n v="853339"/>
    <s v="CONDOMINIO FURIANI"/>
    <n v="138.66140645211868"/>
    <n v="295.87"/>
    <x v="2"/>
    <n v="192.31550000000001"/>
    <n v="53.654093547881331"/>
  </r>
  <r>
    <n v="503864"/>
    <s v="TRIFONE ANTONIO"/>
    <n v="225.48713733075434"/>
    <n v="297.06"/>
    <x v="2"/>
    <n v="193.089"/>
    <n v="-32.398137330754338"/>
  </r>
  <r>
    <n v="890015"/>
    <s v="MORIAN SRL"/>
    <n v="135.26402061855669"/>
    <n v="298.06"/>
    <x v="2"/>
    <n v="193.739"/>
    <n v="58.474979381443319"/>
  </r>
  <r>
    <n v="35672"/>
    <s v="RIGIERI MARIALUISA"/>
    <n v="247.30325274725274"/>
    <n v="298.39"/>
    <x v="2"/>
    <n v="193.95349999999999"/>
    <n v="-53.349752747252751"/>
  </r>
  <r>
    <n v="18923"/>
    <s v="GIRARDI GIUSEPPE"/>
    <n v="148.58589690721652"/>
    <n v="299.64999999999998"/>
    <x v="2"/>
    <n v="194.77249999999998"/>
    <n v="46.186603092783457"/>
  </r>
  <r>
    <n v="945728"/>
    <s v="PAPI CLAUDIO"/>
    <n v="242.82177810077519"/>
    <n v="299.64999999999998"/>
    <x v="2"/>
    <n v="194.77249999999998"/>
    <n v="-48.049278100775211"/>
  </r>
  <r>
    <n v="838305"/>
    <s v="BENATTI LUCIANO"/>
    <n v="246.74185567010312"/>
    <n v="300.88"/>
    <x v="2"/>
    <n v="195.572"/>
    <n v="-51.169855670103118"/>
  </r>
  <r>
    <n v="555374"/>
    <s v="BARALDI CLAUDIO"/>
    <n v="201.1069230769231"/>
    <n v="300.88"/>
    <x v="2"/>
    <n v="195.572"/>
    <n v="-5.5349230769230928"/>
  </r>
  <r>
    <n v="945390"/>
    <s v="CARROZZERIA CRISTALLO"/>
    <n v="223.80798076923077"/>
    <n v="301.52999999999997"/>
    <x v="2"/>
    <n v="195.99449999999999"/>
    <n v="-27.813480769230779"/>
  </r>
  <r>
    <n v="632355"/>
    <s v="TUZZA MAURO"/>
    <n v="225.55150591392334"/>
    <n v="302.18"/>
    <x v="2"/>
    <n v="196.417"/>
    <n v="-29.134505913923334"/>
  </r>
  <r>
    <n v="631352"/>
    <s v="PECORARI NICOLETTA"/>
    <n v="244.49997511520738"/>
    <n v="302.39"/>
    <x v="2"/>
    <n v="196.55349999999999"/>
    <n v="-47.946475115207392"/>
  </r>
  <r>
    <n v="78654"/>
    <s v="DONZELLI ENRICO"/>
    <n v="248.11577519379841"/>
    <n v="303.45"/>
    <x v="2"/>
    <n v="197.24250000000001"/>
    <n v="-50.873275193798406"/>
  </r>
  <r>
    <n v="517032"/>
    <s v="BARBANTI CHIARA"/>
    <n v="244.18741279069769"/>
    <n v="305.77"/>
    <x v="2"/>
    <n v="198.75049999999999"/>
    <n v="-45.436912790697704"/>
  </r>
  <r>
    <n v="951371"/>
    <s v="BARBI DANIELE"/>
    <n v="141.54358382282425"/>
    <n v="305.92"/>
    <x v="2"/>
    <n v="198.84800000000001"/>
    <n v="57.304416177175767"/>
  </r>
  <r>
    <n v="507554"/>
    <s v="FRANCIOSI FRANCO"/>
    <n v="225.38506059806235"/>
    <n v="306.11"/>
    <x v="2"/>
    <n v="198.97150000000002"/>
    <n v="-26.413560598062332"/>
  </r>
  <r>
    <n v="90955"/>
    <s v="CENCI MASSIMO"/>
    <n v="135.66941988950273"/>
    <n v="306.35000000000002"/>
    <x v="2"/>
    <n v="199.12750000000003"/>
    <n v="63.458080110497292"/>
  </r>
  <r>
    <n v="999735"/>
    <s v="BEGHELLI ROBERTO"/>
    <n v="221.73047283901667"/>
    <n v="307.08"/>
    <x v="2"/>
    <n v="199.602"/>
    <n v="-22.128472839016666"/>
  </r>
  <r>
    <n v="847389"/>
    <s v="ALBORESI ANTONELLA"/>
    <n v="192.57247011952194"/>
    <n v="310.81"/>
    <x v="2"/>
    <n v="202.0265"/>
    <n v="9.4540298804780605"/>
  </r>
  <r>
    <n v="952173"/>
    <s v="P.G.M. DI MARCO PINCELLI"/>
    <n v="269.50863917525771"/>
    <n v="310.87"/>
    <x v="2"/>
    <n v="202.06550000000001"/>
    <n v="-67.443139175257699"/>
  </r>
  <r>
    <n v="870957"/>
    <s v="LUPPI CLAUDIO"/>
    <n v="226.04756043956044"/>
    <n v="311.44"/>
    <x v="2"/>
    <n v="202.43600000000001"/>
    <n v="-23.611560439560435"/>
  </r>
  <r>
    <n v="955170"/>
    <s v="PINTO ANTONIO"/>
    <n v="84.387140631714658"/>
    <n v="311.74"/>
    <x v="2"/>
    <n v="202.631"/>
    <n v="118.24385936828534"/>
  </r>
  <r>
    <n v="984873"/>
    <s v="PIGNATTI ALESSANDRA"/>
    <n v="262.25505494505495"/>
    <n v="314.12"/>
    <x v="2"/>
    <n v="204.178"/>
    <n v="-58.077054945054954"/>
  </r>
  <r>
    <n v="560126"/>
    <s v="PC PRATICA S.R.L."/>
    <n v="264.12747052287176"/>
    <n v="316.18"/>
    <x v="2"/>
    <n v="205.51700000000002"/>
    <n v="-58.610470522871736"/>
  </r>
  <r>
    <n v="126395"/>
    <s v="VINCENZI ANTONELLA"/>
    <n v="226.59"/>
    <n v="317.49"/>
    <x v="2"/>
    <n v="206.36850000000001"/>
    <n v="-20.221499999999992"/>
  </r>
  <r>
    <n v="217829"/>
    <s v="RONZONI CESARE"/>
    <n v="165.31589147286823"/>
    <n v="318.07"/>
    <x v="2"/>
    <n v="206.74549999999999"/>
    <n v="41.429608527131762"/>
  </r>
  <r>
    <n v="957324"/>
    <s v="BARBI ISAURA"/>
    <n v="154.21979651162789"/>
    <n v="320.32"/>
    <x v="2"/>
    <n v="208.208"/>
    <n v="53.988203488372108"/>
  </r>
  <r>
    <n v="981799"/>
    <s v="FRIGNANI EVA"/>
    <n v="266.58"/>
    <n v="320.95999999999998"/>
    <x v="2"/>
    <n v="208.624"/>
    <n v="-57.955999999999989"/>
  </r>
  <r>
    <n v="30862"/>
    <s v="NICOLINI MARIA PIA"/>
    <n v="223.34874821846682"/>
    <n v="320.99"/>
    <x v="2"/>
    <n v="208.64350000000002"/>
    <n v="-14.705248218466807"/>
  </r>
  <r>
    <n v="953548"/>
    <s v="BERGAMINI ALESSANDRO"/>
    <n v="216.16299418604649"/>
    <n v="321.7"/>
    <x v="2"/>
    <n v="209.10499999999999"/>
    <n v="-7.0579941860464999"/>
  </r>
  <r>
    <n v="974420"/>
    <s v="ALLEGRI RENATA"/>
    <n v="120.73090659340659"/>
    <n v="322.48"/>
    <x v="2"/>
    <n v="209.61200000000002"/>
    <n v="88.881093406593436"/>
  </r>
  <r>
    <n v="892218"/>
    <s v="RIBUOLI LIDIA"/>
    <n v="187.83810767468501"/>
    <n v="323.41000000000003"/>
    <x v="2"/>
    <n v="210.21650000000002"/>
    <n v="22.378392325315019"/>
  </r>
  <r>
    <n v="568252"/>
    <s v="BURANI CRISTIANA"/>
    <n v="39.17084893048127"/>
    <n v="323.98"/>
    <x v="2"/>
    <n v="210.58700000000002"/>
    <n v="171.41615106951875"/>
  </r>
  <r>
    <n v="47602"/>
    <s v="CORRADINI WILLIAM"/>
    <n v="209.50434800566441"/>
    <n v="324.63"/>
    <x v="2"/>
    <n v="211.0095"/>
    <n v="1.5051519943355913"/>
  </r>
  <r>
    <n v="9987"/>
    <s v="BERNI ADOLFO"/>
    <n v="239.16267372723894"/>
    <n v="325.69"/>
    <x v="2"/>
    <n v="211.6985"/>
    <n v="-27.464173727238943"/>
  </r>
  <r>
    <n v="837433"/>
    <s v="SAGGIORO MARIA"/>
    <n v="282.89350515463917"/>
    <n v="327.69"/>
    <x v="2"/>
    <n v="212.99850000000001"/>
    <n v="-69.895005154639165"/>
  </r>
  <r>
    <n v="933613"/>
    <s v="CONDOMINIO SANDRA"/>
    <n v="148.60991208791208"/>
    <n v="327.69"/>
    <x v="2"/>
    <n v="212.99850000000001"/>
    <n v="64.388587912087928"/>
  </r>
  <r>
    <n v="845078"/>
    <s v="GRANA ILARIO"/>
    <n v="237.10770491803277"/>
    <n v="328.19"/>
    <x v="2"/>
    <n v="213.3235"/>
    <n v="-23.784204918032771"/>
  </r>
  <r>
    <n v="953315"/>
    <s v="MALAGUTI MARCO"/>
    <n v="219.28"/>
    <n v="328.88"/>
    <x v="2"/>
    <n v="213.77199999999999"/>
    <n v="-5.5080000000000098"/>
  </r>
  <r>
    <n v="81955"/>
    <s v="PICAVET ELSA"/>
    <n v="146.876"/>
    <n v="332.02"/>
    <x v="2"/>
    <n v="215.81299999999999"/>
    <n v="68.936999999999983"/>
  </r>
  <r>
    <n v="136379"/>
    <s v="MALAGOLI MARINELLA"/>
    <n v="220.34304347826088"/>
    <n v="332.77"/>
    <x v="2"/>
    <n v="216.3005"/>
    <n v="-4.0425434782608818"/>
  </r>
  <r>
    <n v="591335"/>
    <s v="FERRARI LAURA"/>
    <n v="248.97668131868133"/>
    <n v="332.82"/>
    <x v="2"/>
    <n v="216.333"/>
    <n v="-32.643681318681331"/>
  </r>
  <r>
    <n v="855180"/>
    <s v="PIGNATTI RITA"/>
    <n v="232.33097204599522"/>
    <n v="333.28"/>
    <x v="2"/>
    <n v="216.63199999999998"/>
    <n v="-15.698972045995248"/>
  </r>
  <r>
    <n v="632899"/>
    <s v="CAVALLINI DAVIDE"/>
    <n v="281.84058731343282"/>
    <n v="334.42"/>
    <x v="2"/>
    <n v="217.37300000000002"/>
    <n v="-64.467587313432801"/>
  </r>
  <r>
    <n v="620847"/>
    <s v="ATTANASIO VIRGINIO"/>
    <n v="265.19475616305925"/>
    <n v="334.46"/>
    <x v="2"/>
    <n v="217.399"/>
    <n v="-47.795756163059252"/>
  </r>
  <r>
    <n v="49984"/>
    <s v="FERRETTI NERINA"/>
    <n v="277.19248901098899"/>
    <n v="334.65"/>
    <x v="2"/>
    <n v="217.52249999999998"/>
    <n v="-59.669989010989013"/>
  </r>
  <r>
    <n v="74942"/>
    <s v="BERGAMINI MARISA"/>
    <n v="115.44775824175821"/>
    <n v="335.34"/>
    <x v="2"/>
    <n v="217.971"/>
    <n v="102.5232417582418"/>
  </r>
  <r>
    <n v="980917"/>
    <s v="LIPPI MAURIZIO"/>
    <n v="144.77345291479824"/>
    <n v="335.85"/>
    <x v="2"/>
    <n v="218.30250000000001"/>
    <n v="73.529047085201768"/>
  </r>
  <r>
    <n v="636490"/>
    <s v="FRANCHINI COSIMO"/>
    <n v="288.58404255319147"/>
    <n v="342.33"/>
    <x v="2"/>
    <n v="222.5145"/>
    <n v="-66.069542553191468"/>
  </r>
  <r>
    <n v="631521"/>
    <s v="MALAVASI ANDREA"/>
    <n v="266.11895309568479"/>
    <n v="343.56"/>
    <x v="2"/>
    <n v="223.31400000000002"/>
    <n v="-42.804953095684766"/>
  </r>
  <r>
    <n v="527832"/>
    <s v="PIGNATTI MAURO"/>
    <n v="274.1402179005205"/>
    <n v="344.28"/>
    <x v="2"/>
    <n v="223.78199999999998"/>
    <n v="-50.358217900520515"/>
  </r>
  <r>
    <n v="857945"/>
    <s v="UGOLINI DINO"/>
    <n v="304.8406881114243"/>
    <n v="347.83"/>
    <x v="2"/>
    <n v="226.08949999999999"/>
    <n v="-78.751188111424312"/>
  </r>
  <r>
    <n v="984988"/>
    <s v="ORTOLANI E BIEMMI SNC"/>
    <n v="299.34989690721648"/>
    <n v="348.83"/>
    <x v="2"/>
    <n v="226.73949999999999"/>
    <n v="-72.610396907216483"/>
  </r>
  <r>
    <n v="208939"/>
    <s v="CONDOMINIO'GUIDO'"/>
    <n v="169.46441860465117"/>
    <n v="349.38"/>
    <x v="2"/>
    <n v="227.09700000000001"/>
    <n v="57.632581395348836"/>
  </r>
  <r>
    <n v="202903"/>
    <s v="CONDOMINIO BELFIORE"/>
    <n v="152.85855338834708"/>
    <n v="353.02"/>
    <x v="2"/>
    <n v="229.46299999999999"/>
    <n v="76.604446611652918"/>
  </r>
  <r>
    <n v="206910"/>
    <s v="SOLIANI EUGENIO"/>
    <n v="305.64686046511628"/>
    <n v="354.05"/>
    <x v="2"/>
    <n v="230.13250000000002"/>
    <n v="-75.514360465116255"/>
  </r>
  <r>
    <n v="626562"/>
    <s v="SGHEDONI STEFANO"/>
    <n v="307.4468992248062"/>
    <n v="354.44"/>
    <x v="2"/>
    <n v="230.386"/>
    <n v="-77.060899224806207"/>
  </r>
  <r>
    <n v="507459"/>
    <s v="RUOSI ORESTE"/>
    <n v="206.74410626486912"/>
    <n v="355.6"/>
    <x v="2"/>
    <n v="231.14000000000001"/>
    <n v="24.395893735130898"/>
  </r>
  <r>
    <n v="614617"/>
    <s v="BERGAMASCHI BARBARA"/>
    <n v="292.41560796382367"/>
    <n v="358.28"/>
    <x v="2"/>
    <n v="232.88199999999998"/>
    <n v="-59.533607963823698"/>
  </r>
  <r>
    <n v="86849"/>
    <s v="LA FAST SRL"/>
    <n v="172.145988372093"/>
    <n v="359.37"/>
    <x v="2"/>
    <n v="233.59050000000002"/>
    <n v="61.444511627907019"/>
  </r>
  <r>
    <n v="954098"/>
    <s v="LONGHI LUCA"/>
    <n v="164.1161923076923"/>
    <n v="363.12"/>
    <x v="2"/>
    <n v="236.02800000000002"/>
    <n v="71.911807692307718"/>
  </r>
  <r>
    <n v="548882"/>
    <s v="BORELLINI GIULIO"/>
    <n v="238.83212606454506"/>
    <n v="363.58"/>
    <x v="2"/>
    <n v="236.327"/>
    <n v="-2.5051260645450668"/>
  </r>
  <r>
    <n v="617259"/>
    <s v="SGARBI LARA"/>
    <n v="299.24573770491799"/>
    <n v="368.24"/>
    <x v="2"/>
    <n v="239.35600000000002"/>
    <n v="-59.889737704917962"/>
  </r>
  <r>
    <n v="932180"/>
    <s v="ALFENORE VANIA"/>
    <n v="254.61"/>
    <n v="368.38"/>
    <x v="2"/>
    <n v="239.447"/>
    <n v="-15.163000000000011"/>
  </r>
  <r>
    <n v="69278"/>
    <s v="GANZERLA ALBERTO"/>
    <n v="278.47453281176411"/>
    <n v="368.5"/>
    <x v="2"/>
    <n v="239.52500000000001"/>
    <n v="-38.949532811764101"/>
  </r>
  <r>
    <n v="632048"/>
    <s v="PANZANI CHIARA"/>
    <n v="262.43897094926353"/>
    <n v="370.34"/>
    <x v="2"/>
    <n v="240.721"/>
    <n v="-21.717970949263531"/>
  </r>
  <r>
    <n v="954395"/>
    <s v="BASSI RICCARDO"/>
    <n v="249.73223837209301"/>
    <n v="371.04"/>
    <x v="2"/>
    <n v="241.17600000000002"/>
    <n v="-8.5562383720929915"/>
  </r>
  <r>
    <n v="953081"/>
    <s v="FERRARI FRANCA"/>
    <n v="266.51"/>
    <n v="372.83"/>
    <x v="2"/>
    <n v="242.33949999999999"/>
    <n v="-24.170500000000004"/>
  </r>
  <r>
    <n v="203134"/>
    <s v="CAPITANI ASSUNTA"/>
    <n v="273.25616279069772"/>
    <n v="375.64"/>
    <x v="2"/>
    <n v="244.166"/>
    <n v="-29.090162790697718"/>
  </r>
  <r>
    <n v="124432"/>
    <s v="LODI GIULIANO"/>
    <n v="246.93622595240137"/>
    <n v="375.68"/>
    <x v="2"/>
    <n v="244.19200000000001"/>
    <n v="-2.744225952401365"/>
  </r>
  <r>
    <n v="962068"/>
    <s v="DELLA CASA ILEANA"/>
    <n v="259.77673243087554"/>
    <n v="376.16"/>
    <x v="2"/>
    <n v="244.50400000000002"/>
    <n v="-15.272732430875521"/>
  </r>
  <r>
    <n v="996778"/>
    <s v="CARPI 80"/>
    <n v="280.23135658914725"/>
    <n v="377.75"/>
    <x v="2"/>
    <n v="245.53749999999999"/>
    <n v="-34.693856589147259"/>
  </r>
  <r>
    <n v="890444"/>
    <s v="GARUTI ELIO"/>
    <n v="262.23258620689654"/>
    <n v="378.54"/>
    <x v="2"/>
    <n v="246.05100000000002"/>
    <n v="-16.181586206896526"/>
  </r>
  <r>
    <n v="968266"/>
    <s v="OFFICINE MECCANICHE CIROLDI SPA"/>
    <n v="285.9239381443299"/>
    <n v="379.05"/>
    <x v="2"/>
    <n v="246.38250000000002"/>
    <n v="-39.541438144329874"/>
  </r>
  <r>
    <n v="222586"/>
    <s v="VINCINI SILVANA"/>
    <n v="296.92098185295669"/>
    <n v="379.59"/>
    <x v="2"/>
    <n v="246.73349999999999"/>
    <n v="-50.187481852956694"/>
  </r>
  <r>
    <n v="76013"/>
    <s v="COND. COSTA DEL SOL"/>
    <n v="235.19740964027955"/>
    <n v="382.4"/>
    <x v="2"/>
    <n v="248.56"/>
    <n v="13.362590359720457"/>
  </r>
  <r>
    <n v="535211"/>
    <s v="BARBIERI MAURO"/>
    <n v="268.22960020242914"/>
    <n v="383.2"/>
    <x v="2"/>
    <n v="249.08"/>
    <n v="-19.149600202429127"/>
  </r>
  <r>
    <n v="891688"/>
    <s v="BERTOLI SERENELLA"/>
    <n v="275.48466833746727"/>
    <n v="388.77"/>
    <x v="2"/>
    <n v="252.70050000000001"/>
    <n v="-22.784168337467264"/>
  </r>
  <r>
    <n v="892426"/>
    <s v="CASADEI FRANCO"/>
    <n v="197.62072164948455"/>
    <n v="388.89"/>
    <x v="2"/>
    <n v="252.77850000000001"/>
    <n v="55.157778350515457"/>
  </r>
  <r>
    <n v="833863"/>
    <s v="FERRARI AVELLINO"/>
    <n v="311.92378541207319"/>
    <n v="389.52"/>
    <x v="2"/>
    <n v="253.18799999999999"/>
    <n v="-58.735785412073199"/>
  </r>
  <r>
    <n v="17868"/>
    <s v="ORLANDI DANIELE"/>
    <n v="192.40830516247377"/>
    <n v="391.42"/>
    <x v="2"/>
    <n v="254.42300000000003"/>
    <n v="62.014694837526264"/>
  </r>
  <r>
    <n v="634304"/>
    <s v="CHEN SUIWEN"/>
    <n v="317.25307692307695"/>
    <n v="393.61"/>
    <x v="2"/>
    <n v="255.84650000000002"/>
    <n v="-61.406576923076926"/>
  </r>
  <r>
    <n v="860543"/>
    <s v="CASERMA CARABINIERI BOMPORTO"/>
    <n v="327.51029011872845"/>
    <n v="393.68"/>
    <x v="2"/>
    <n v="255.89200000000002"/>
    <n v="-71.618290118728424"/>
  </r>
  <r>
    <n v="124158"/>
    <s v="BELTRAMI RENATO"/>
    <n v="217.58329457364343"/>
    <n v="397.82"/>
    <x v="2"/>
    <n v="258.58300000000003"/>
    <n v="40.999705426356599"/>
  </r>
  <r>
    <n v="214987"/>
    <s v="CONDOMINIO GIOVENALE"/>
    <n v="146.37719961240313"/>
    <n v="404.2"/>
    <x v="2"/>
    <n v="262.73"/>
    <n v="116.35280038759689"/>
  </r>
  <r>
    <n v="120103"/>
    <s v="GASPARINI NADIA"/>
    <n v="274.81233197370022"/>
    <n v="406.44"/>
    <x v="2"/>
    <n v="264.18600000000004"/>
    <n v="-10.626331973700189"/>
  </r>
  <r>
    <n v="853027"/>
    <s v="CONDOMINIO I TIGLI"/>
    <n v="123.16907176338549"/>
    <n v="406.76"/>
    <x v="2"/>
    <n v="264.39400000000001"/>
    <n v="141.22492823661452"/>
  </r>
  <r>
    <n v="620092"/>
    <s v="LANSONE LUIGI"/>
    <n v="255.27849828155385"/>
    <n v="411.28"/>
    <x v="2"/>
    <n v="267.33199999999999"/>
    <n v="12.053501718446142"/>
  </r>
  <r>
    <n v="139574"/>
    <s v="TORELLI MAFALDA"/>
    <n v="307.25"/>
    <n v="414.4"/>
    <x v="2"/>
    <n v="269.36"/>
    <n v="-37.889999999999986"/>
  </r>
  <r>
    <n v="216216"/>
    <s v="BONFIGLIOLI ANTONIO"/>
    <n v="208.4191569767442"/>
    <n v="414.98"/>
    <x v="2"/>
    <n v="269.73700000000002"/>
    <n v="61.317843023255818"/>
  </r>
  <r>
    <n v="844615"/>
    <s v="REBECCHI IVANA"/>
    <n v="341.36402061855665"/>
    <n v="415.64"/>
    <x v="2"/>
    <n v="270.166"/>
    <n v="-71.198020618556654"/>
  </r>
  <r>
    <n v="118416"/>
    <s v="LOSI GIUSEPPE"/>
    <n v="306.11658914728679"/>
    <n v="415.64"/>
    <x v="2"/>
    <n v="270.166"/>
    <n v="-35.950589147286792"/>
  </r>
  <r>
    <n v="516858"/>
    <s v="CONDOMINIO LIVIA"/>
    <n v="353.17390926640923"/>
    <n v="419.35"/>
    <x v="2"/>
    <n v="272.57750000000004"/>
    <n v="-80.596409266409182"/>
  </r>
  <r>
    <n v="28104"/>
    <s v="LONGHI CARLO"/>
    <n v="349.08506743010895"/>
    <n v="423.03"/>
    <x v="2"/>
    <n v="274.96949999999998"/>
    <n v="-74.115567430108968"/>
  </r>
  <r>
    <n v="870348"/>
    <s v="GIOVANARDI ERIO"/>
    <n v="369.27686597938145"/>
    <n v="426.79"/>
    <x v="2"/>
    <n v="277.4135"/>
    <n v="-91.863365979381456"/>
  </r>
  <r>
    <n v="5317"/>
    <s v="PICONE GIOVANNA DOLORES"/>
    <n v="343.62285714285713"/>
    <n v="429.66"/>
    <x v="2"/>
    <n v="279.27900000000005"/>
    <n v="-64.343857142857075"/>
  </r>
  <r>
    <n v="48157"/>
    <s v="LUPI GABIRIA"/>
    <n v="349.26883505154643"/>
    <n v="429.68"/>
    <x v="2"/>
    <n v="279.29200000000003"/>
    <n v="-69.976835051546402"/>
  </r>
  <r>
    <n v="631316"/>
    <s v="MIHIC VANJA"/>
    <n v="315.78147727272727"/>
    <n v="431.73"/>
    <x v="2"/>
    <n v="280.62450000000001"/>
    <n v="-35.156977272727261"/>
  </r>
  <r>
    <n v="922379"/>
    <s v="CONDOMINIO GEMINI I"/>
    <n v="284.34076508344026"/>
    <n v="432.31"/>
    <x v="2"/>
    <n v="281.00150000000002"/>
    <n v="-3.3392650834402389"/>
  </r>
  <r>
    <n v="561248"/>
    <s v="SABVERNICIATURA SRL"/>
    <n v="340.14061538461539"/>
    <n v="433.76"/>
    <x v="2"/>
    <n v="281.94400000000002"/>
    <n v="-58.19661538461537"/>
  </r>
  <r>
    <n v="222472"/>
    <s v="CATELLANI GIULIANA"/>
    <n v="310.14386918604652"/>
    <n v="434.23"/>
    <x v="2"/>
    <n v="282.24950000000001"/>
    <n v="-27.894369186046504"/>
  </r>
  <r>
    <n v="80632"/>
    <s v="IOTTI FEDERICA"/>
    <n v="326.8"/>
    <n v="434.79"/>
    <x v="2"/>
    <n v="282.61350000000004"/>
    <n v="-44.186499999999967"/>
  </r>
  <r>
    <n v="844308"/>
    <s v="GELATI WAINER"/>
    <n v="315.07848264134441"/>
    <n v="435.69"/>
    <x v="2"/>
    <n v="283.19850000000002"/>
    <n v="-31.879982641344384"/>
  </r>
  <r>
    <n v="84082"/>
    <s v="TAVONI ELISABETTA"/>
    <n v="351.15846153846155"/>
    <n v="439.23"/>
    <x v="2"/>
    <n v="285.49950000000001"/>
    <n v="-65.65896153846154"/>
  </r>
  <r>
    <n v="968250"/>
    <s v="FANTINI BRUNO"/>
    <n v="336.58"/>
    <n v="440.09"/>
    <x v="2"/>
    <n v="286.05849999999998"/>
    <n v="-50.521500000000003"/>
  </r>
  <r>
    <n v="158779"/>
    <s v="SORRENTINO FRANCO"/>
    <n v="316.22000000000003"/>
    <n v="441.16"/>
    <x v="2"/>
    <n v="286.75400000000002"/>
    <n v="-29.466000000000008"/>
  </r>
  <r>
    <n v="201910"/>
    <s v="CONDOMINIO LEONARDO"/>
    <n v="232.64150224215248"/>
    <n v="443.7"/>
    <x v="2"/>
    <n v="288.40500000000003"/>
    <n v="55.763497757847546"/>
  </r>
  <r>
    <n v="202913"/>
    <s v="COND.TRASIMENO"/>
    <n v="167.23113712589685"/>
    <n v="444.17999999999995"/>
    <x v="2"/>
    <n v="288.71699999999998"/>
    <n v="121.48586287410313"/>
  </r>
  <r>
    <n v="211867"/>
    <s v="COND. DI VIA DEL PERUGINO 30"/>
    <n v="340.32767441860466"/>
    <n v="444.98"/>
    <x v="2"/>
    <n v="289.23700000000002"/>
    <n v="-51.090674418604635"/>
  </r>
  <r>
    <n v="910636"/>
    <s v="PANZA LUCIANO"/>
    <n v="380.4968766202943"/>
    <n v="446.74"/>
    <x v="2"/>
    <n v="290.38100000000003"/>
    <n v="-90.115876620294273"/>
  </r>
  <r>
    <n v="47483"/>
    <s v="BAVUTTI MAURO"/>
    <n v="349.93"/>
    <n v="448.1"/>
    <x v="2"/>
    <n v="291.26500000000004"/>
    <n v="-58.664999999999964"/>
  </r>
  <r>
    <n v="857673"/>
    <s v="MAZZUCHELLI ERUS"/>
    <n v="393.54773195876288"/>
    <n v="448.22"/>
    <x v="2"/>
    <n v="291.34300000000002"/>
    <n v="-102.20473195876286"/>
  </r>
  <r>
    <n v="144162"/>
    <s v="BERGAMINI SANDRA"/>
    <n v="295.9881007751938"/>
    <n v="448.82"/>
    <x v="2"/>
    <n v="291.733"/>
    <n v="-4.2551007751937959"/>
  </r>
  <r>
    <n v="2978"/>
    <s v="D.M. STAMPI SRL"/>
    <n v="281.18"/>
    <n v="449.68"/>
    <x v="2"/>
    <n v="292.29200000000003"/>
    <n v="11.112000000000023"/>
  </r>
  <r>
    <n v="983876"/>
    <s v="CALANCA ROBERTO"/>
    <n v="353.07890120892978"/>
    <n v="451.98"/>
    <x v="2"/>
    <n v="293.78700000000003"/>
    <n v="-59.291901208929744"/>
  </r>
  <r>
    <n v="72367"/>
    <s v="ACCESSORI PARADISI DI PARADISI BARBARA"/>
    <n v="316.4129253112032"/>
    <n v="452.83"/>
    <x v="2"/>
    <n v="294.33949999999999"/>
    <n v="-22.073425311203209"/>
  </r>
  <r>
    <n v="152443"/>
    <s v="TESSARI LUIGI &amp; C. S.N.C."/>
    <n v="345.53264044943819"/>
    <n v="453.31"/>
    <x v="2"/>
    <n v="294.6515"/>
    <n v="-50.881140449438192"/>
  </r>
  <r>
    <n v="831884"/>
    <s v="FAVA CESARE"/>
    <n v="363.88710031347966"/>
    <n v="455.07"/>
    <x v="2"/>
    <n v="295.7955"/>
    <n v="-68.09160031347966"/>
  </r>
  <r>
    <n v="533081"/>
    <s v="BOVA SIMONE"/>
    <n v="348.72147234678624"/>
    <n v="458.01"/>
    <x v="2"/>
    <n v="297.70650000000001"/>
    <n v="-51.014972346786237"/>
  </r>
  <r>
    <n v="900988"/>
    <s v="MODELLERIA ALBORESI DI ALBORESI GIOVANNI &amp; ARMANDO - S.N.C."/>
    <n v="321.54483542319753"/>
    <n v="459.1"/>
    <x v="2"/>
    <n v="298.41500000000002"/>
    <n v="-23.129835423197505"/>
  </r>
  <r>
    <n v="218935"/>
    <s v="BERTANI STEFANO"/>
    <n v="262.49146825396826"/>
    <n v="464.23"/>
    <x v="2"/>
    <n v="301.74950000000001"/>
    <n v="39.258031746031747"/>
  </r>
  <r>
    <n v="33775"/>
    <s v="TINTI VANNI"/>
    <n v="226.85041965114576"/>
    <n v="465.34"/>
    <x v="2"/>
    <n v="302.471"/>
    <n v="75.620580348854247"/>
  </r>
  <r>
    <n v="611566"/>
    <s v="GIBILLINI ANNA"/>
    <n v="380.52708791208789"/>
    <n v="466.27"/>
    <x v="2"/>
    <n v="303.07549999999998"/>
    <n v="-77.451587912087916"/>
  </r>
  <r>
    <n v="141023"/>
    <s v="GUAITOLI SERGIO"/>
    <n v="318.94"/>
    <n v="467.93"/>
    <x v="2"/>
    <n v="304.15450000000004"/>
    <n v="-14.785499999999956"/>
  </r>
  <r>
    <n v="996488"/>
    <s v="MORSELLI MARA"/>
    <n v="286.62414331741559"/>
    <n v="475.89"/>
    <x v="2"/>
    <n v="309.32850000000002"/>
    <n v="22.704356682584432"/>
  </r>
  <r>
    <n v="921124"/>
    <s v="REMONDI IVO"/>
    <n v="370.79804123711341"/>
    <n v="479.15"/>
    <x v="2"/>
    <n v="311.44749999999999"/>
    <n v="-59.350541237113418"/>
  </r>
  <r>
    <n v="597346"/>
    <s v="COCOLAS LENUTA"/>
    <n v="340.15498450701602"/>
    <n v="479.35"/>
    <x v="2"/>
    <n v="311.57750000000004"/>
    <n v="-28.577484507015981"/>
  </r>
  <r>
    <n v="74966"/>
    <s v="LEVRATTI CRISTINA"/>
    <n v="284.93509278350518"/>
    <n v="481.95"/>
    <x v="2"/>
    <n v="313.26749999999998"/>
    <n v="28.332407216494801"/>
  </r>
  <r>
    <n v="134760"/>
    <s v="VINCENZI SERGIO"/>
    <n v="357.29656976744189"/>
    <n v="487.94"/>
    <x v="2"/>
    <n v="317.161"/>
    <n v="-40.135569767441893"/>
  </r>
  <r>
    <n v="120732"/>
    <s v="DEL VISCOVO LUIGI FILIPPO ALBERTO"/>
    <n v="324.93602713178296"/>
    <n v="492.12"/>
    <x v="2"/>
    <n v="319.87799999999999"/>
    <n v="-5.0580271317829784"/>
  </r>
  <r>
    <n v="126376"/>
    <s v="GUERZONI LUANA"/>
    <n v="259.81519841269835"/>
    <n v="493.21"/>
    <x v="2"/>
    <n v="320.5865"/>
    <n v="60.77130158730165"/>
  </r>
  <r>
    <n v="568026"/>
    <s v="SETTI LUANA"/>
    <n v="335.90781270148284"/>
    <n v="493.77"/>
    <x v="2"/>
    <n v="320.95049999999998"/>
    <n v="-14.957312701482863"/>
  </r>
  <r>
    <n v="857648"/>
    <s v="TARTER GIOVANNI"/>
    <n v="413.8884740747074"/>
    <n v="499.37"/>
    <x v="2"/>
    <n v="324.59050000000002"/>
    <n v="-89.297974074707383"/>
  </r>
  <r>
    <n v="13586"/>
    <s v="DI MARTINO TOBIA"/>
    <n v="418.45"/>
    <n v="501.01"/>
    <x v="2"/>
    <n v="325.65649999999999"/>
    <n v="-92.793499999999995"/>
  </r>
  <r>
    <n v="118562"/>
    <s v="ALLEGRETTI ANGELA"/>
    <n v="350.09497029482782"/>
    <n v="501.04"/>
    <x v="2"/>
    <n v="325.67600000000004"/>
    <n v="-24.418970294827773"/>
  </r>
  <r>
    <n v="932841"/>
    <s v="PALTRINIERI ENRICO"/>
    <n v="146.02076131687244"/>
    <n v="501.35"/>
    <x v="2"/>
    <n v="325.8775"/>
    <n v="179.85673868312756"/>
  </r>
  <r>
    <n v="560101"/>
    <s v="FONTANESI LUCIANO"/>
    <n v="431.34382267441862"/>
    <n v="501.59"/>
    <x v="2"/>
    <n v="326.0335"/>
    <n v="-105.31032267441861"/>
  </r>
  <r>
    <n v="965953"/>
    <s v="FRATTINI GIULIANO"/>
    <n v="411.64741268672418"/>
    <n v="502.38"/>
    <x v="2"/>
    <n v="326.54700000000003"/>
    <n v="-85.100412686724155"/>
  </r>
  <r>
    <n v="956827"/>
    <s v="DI NAPOLI GIULIO"/>
    <n v="358.66744186046515"/>
    <n v="502.38"/>
    <x v="2"/>
    <n v="326.54700000000003"/>
    <n v="-32.120441860465121"/>
  </r>
  <r>
    <n v="568931"/>
    <s v="CHIERICI CATTIA"/>
    <n v="404.15331395348835"/>
    <n v="504.89"/>
    <x v="2"/>
    <n v="328.17849999999999"/>
    <n v="-75.974813953488365"/>
  </r>
  <r>
    <n v="83205"/>
    <s v="MANTOVANI ITALO"/>
    <n v="287.70908493427703"/>
    <n v="505.55"/>
    <x v="2"/>
    <n v="328.60750000000002"/>
    <n v="40.898415065722986"/>
  </r>
  <r>
    <n v="847412"/>
    <s v="MAZZUCHELLI ERUS"/>
    <n v="419.72292318121094"/>
    <n v="509.91"/>
    <x v="2"/>
    <n v="331.44150000000002"/>
    <n v="-88.281423181210926"/>
  </r>
  <r>
    <n v="996312"/>
    <s v="PEPE SALVATORE"/>
    <n v="222.87807582260371"/>
    <n v="511.24"/>
    <x v="2"/>
    <n v="332.30600000000004"/>
    <n v="109.42792417739633"/>
  </r>
  <r>
    <n v="36740"/>
    <s v="BOSELLI GIULIANO"/>
    <n v="427.46815796812319"/>
    <n v="511.7"/>
    <x v="2"/>
    <n v="332.60500000000002"/>
    <n v="-94.863157968123176"/>
  </r>
  <r>
    <n v="214506"/>
    <s v="COND. E.MONTALE"/>
    <n v="370.72"/>
    <n v="513.84"/>
    <x v="2"/>
    <n v="333.99600000000004"/>
    <n v="-36.72399999999999"/>
  </r>
  <r>
    <n v="27690"/>
    <s v="BERTOLINI MARTA"/>
    <n v="362.51028267634854"/>
    <n v="519.73"/>
    <x v="2"/>
    <n v="337.8245"/>
    <n v="-24.685782676348538"/>
  </r>
  <r>
    <n v="224309"/>
    <s v="CONDOMINIO VELASCA 8"/>
    <n v="329.73245247814612"/>
    <n v="522.87"/>
    <x v="2"/>
    <n v="339.8655"/>
    <n v="10.133047521853882"/>
  </r>
  <r>
    <n v="910660"/>
    <s v="BERGAMINI ADA"/>
    <n v="415.53007201646091"/>
    <n v="527.1"/>
    <x v="2"/>
    <n v="342.61500000000001"/>
    <n v="-72.915072016460897"/>
  </r>
  <r>
    <n v="638626"/>
    <s v="TONINI SIMONE"/>
    <n v="383.78"/>
    <n v="531.69000000000005"/>
    <x v="2"/>
    <n v="345.59850000000006"/>
    <n v="-38.181499999999915"/>
  </r>
  <r>
    <n v="991857"/>
    <s v="CONDOMINIO LUCREZIA"/>
    <n v="356.6062825054114"/>
    <n v="533.72"/>
    <x v="2"/>
    <n v="346.91800000000001"/>
    <n v="-9.6882825054113937"/>
  </r>
  <r>
    <n v="998729"/>
    <s v="GUALDI GABRIELE"/>
    <n v="371.26087209302324"/>
    <n v="536.78"/>
    <x v="2"/>
    <n v="348.90699999999998"/>
    <n v="-22.353872093023256"/>
  </r>
  <r>
    <n v="881001"/>
    <s v="CUCIRINI RAMA SRL"/>
    <n v="259.1931907216495"/>
    <n v="541.98"/>
    <x v="2"/>
    <n v="352.28700000000003"/>
    <n v="93.093809278350534"/>
  </r>
  <r>
    <n v="847739"/>
    <s v="LEGNARO GIORGIO"/>
    <n v="424.78030282971088"/>
    <n v="542.99"/>
    <x v="2"/>
    <n v="352.94350000000003"/>
    <n v="-71.836802829710848"/>
  </r>
  <r>
    <n v="504615"/>
    <s v="TRIGNANO VITTORIO"/>
    <n v="473.7475"/>
    <n v="543.54999999999995"/>
    <x v="2"/>
    <n v="353.3075"/>
    <n v="-120.44"/>
  </r>
  <r>
    <n v="555336"/>
    <s v="PAPOTTI ROBERTO E C. S.N.C."/>
    <n v="430.62562015503875"/>
    <n v="545.70000000000005"/>
    <x v="2"/>
    <n v="354.70500000000004"/>
    <n v="-75.920620155038705"/>
  </r>
  <r>
    <n v="612824"/>
    <s v="AMATO LAURA "/>
    <n v="375.12147286821704"/>
    <n v="546.80999999999995"/>
    <x v="2"/>
    <n v="355.42649999999998"/>
    <n v="-19.694972868217064"/>
  </r>
  <r>
    <n v="500309"/>
    <s v="TRALDI ENRICO"/>
    <n v="479.11092783505154"/>
    <n v="548.35"/>
    <x v="2"/>
    <n v="356.42750000000001"/>
    <n v="-122.68342783505153"/>
  </r>
  <r>
    <n v="954922"/>
    <s v="BORSARI IVO"/>
    <n v="311.83070815450651"/>
    <n v="556.27"/>
    <x v="2"/>
    <n v="361.57549999999998"/>
    <n v="49.744791845493467"/>
  </r>
  <r>
    <n v="88064"/>
    <s v="BENETTI BERTINA"/>
    <n v="429.30155523255814"/>
    <n v="557.16999999999996"/>
    <x v="2"/>
    <n v="362.16050000000001"/>
    <n v="-67.141055232558131"/>
  </r>
  <r>
    <n v="79601"/>
    <s v="UNIONE DELLE TERRE D'ARGINE"/>
    <n v="314.5"/>
    <n v="561.04"/>
    <x v="2"/>
    <n v="364.67599999999999"/>
    <n v="50.175999999999988"/>
  </r>
  <r>
    <n v="608639"/>
    <s v="COMUNE DI MIRANDOLA"/>
    <n v="450.56569092965958"/>
    <n v="561.04"/>
    <x v="2"/>
    <n v="364.67599999999999"/>
    <n v="-85.889690929659594"/>
  </r>
  <r>
    <n v="636668"/>
    <s v="CIRILLO LUCIA"/>
    <n v="447.46044230769229"/>
    <n v="564.09"/>
    <x v="2"/>
    <n v="366.65850000000006"/>
    <n v="-80.801942307692229"/>
  </r>
  <r>
    <n v="639720"/>
    <s v="O.M.M.A. TECHNOLOGY SRL"/>
    <n v="395.08"/>
    <n v="565.72"/>
    <x v="2"/>
    <n v="367.71800000000002"/>
    <n v="-27.361999999999966"/>
  </r>
  <r>
    <n v="933916"/>
    <s v="ALDROVANDI LAURA"/>
    <n v="359.01714285714286"/>
    <n v="566.14"/>
    <x v="2"/>
    <n v="367.99099999999999"/>
    <n v="8.9738571428571277"/>
  </r>
  <r>
    <n v="850842"/>
    <s v="CAVALETTA CARLA"/>
    <n v="373.629172979798"/>
    <n v="566.14"/>
    <x v="2"/>
    <n v="367.99099999999999"/>
    <n v="-5.6381729797980142"/>
  </r>
  <r>
    <n v="46452"/>
    <s v="RIZZI CARMINE"/>
    <n v="119.20441284996957"/>
    <n v="566.70000000000005"/>
    <x v="2"/>
    <n v="368.35500000000002"/>
    <n v="249.15058715003045"/>
  </r>
  <r>
    <n v="622581"/>
    <s v="LODI FRANCESCO"/>
    <n v="359.46512580432272"/>
    <n v="568.59"/>
    <x v="2"/>
    <n v="369.58350000000002"/>
    <n v="10.118374195677291"/>
  </r>
  <r>
    <n v="507082"/>
    <s v="TAGLIAZUCCHI VILLIAM"/>
    <n v="443.13541138276503"/>
    <n v="571.62"/>
    <x v="2"/>
    <n v="371.553"/>
    <n v="-71.582411382765031"/>
  </r>
  <r>
    <n v="82439"/>
    <s v="NEW PLASTER SRL UNIPERSONALE"/>
    <n v="504.26186813186808"/>
    <n v="581.99"/>
    <x v="2"/>
    <n v="378.29349999999999"/>
    <n v="-125.96836813186809"/>
  </r>
  <r>
    <n v="945922"/>
    <s v="DALLARI ELENA E F.LLI"/>
    <n v="421.0984722222222"/>
    <n v="582.11"/>
    <x v="2"/>
    <n v="378.37150000000003"/>
    <n v="-42.726972222222173"/>
  </r>
  <r>
    <n v="203831"/>
    <s v="CONDOMINIO DI VIA BARI 19"/>
    <n v="416.77950137534378"/>
    <n v="582.84"/>
    <x v="2"/>
    <n v="378.84600000000006"/>
    <n v="-37.933501375343724"/>
  </r>
  <r>
    <n v="954423"/>
    <s v="SABATTINI GIORGIO"/>
    <n v="449.54125650944798"/>
    <n v="589.86"/>
    <x v="2"/>
    <n v="383.40900000000005"/>
    <n v="-66.132256509447927"/>
  </r>
  <r>
    <n v="17682"/>
    <s v="COND. MONTEROTONDO 16"/>
    <n v="70.887413793103462"/>
    <n v="594.66"/>
    <x v="2"/>
    <n v="386.529"/>
    <n v="315.64158620689653"/>
  </r>
  <r>
    <n v="560097"/>
    <s v="VOLPATO ORIETTA"/>
    <n v="459.37"/>
    <n v="595.42999999999995"/>
    <x v="2"/>
    <n v="387.02949999999998"/>
    <n v="-72.34050000000002"/>
  </r>
  <r>
    <n v="530863"/>
    <s v="ERRICO ERMINIA"/>
    <n v="512.9305523255814"/>
    <n v="596.70000000000005"/>
    <x v="2"/>
    <n v="387.85500000000002"/>
    <n v="-125.07555232558138"/>
  </r>
  <r>
    <n v="152138"/>
    <s v="PARROCCHIA DEL CORPUS DOMINI"/>
    <n v="437.1080329457364"/>
    <n v="598.24"/>
    <x v="2"/>
    <n v="388.85599999999999"/>
    <n v="-48.252032945736403"/>
  </r>
  <r>
    <n v="10270"/>
    <s v="MALAGOLA MAURO"/>
    <n v="456.07187015503882"/>
    <n v="601.82000000000005"/>
    <x v="2"/>
    <n v="391.18300000000005"/>
    <n v="-64.888870155038774"/>
  </r>
  <r>
    <n v="117045"/>
    <s v="LUGLI RITA"/>
    <n v="416.65723096752953"/>
    <n v="604.37"/>
    <x v="2"/>
    <n v="392.84050000000002"/>
    <n v="-23.816730967529509"/>
  </r>
  <r>
    <n v="145724"/>
    <s v="SEVERI GIANBATTISTA"/>
    <n v="22.712712765957463"/>
    <n v="604.37"/>
    <x v="2"/>
    <n v="392.84050000000002"/>
    <n v="370.12778723404256"/>
  </r>
  <r>
    <n v="20805"/>
    <s v="MONDIAL CAR SAS DI SULLO RAFFAELE &amp; C."/>
    <n v="414.95"/>
    <n v="604.95000000000005"/>
    <x v="2"/>
    <n v="393.21750000000003"/>
    <n v="-21.732499999999959"/>
  </r>
  <r>
    <n v="641310"/>
    <s v="WEN ZUOQUAN"/>
    <n v="421.37"/>
    <n v="607.26"/>
    <x v="2"/>
    <n v="394.71899999999999"/>
    <n v="-26.65100000000001"/>
  </r>
  <r>
    <n v="46769"/>
    <s v="BALLESTRAZZI MIRCO"/>
    <n v="463.78689690721649"/>
    <n v="610.75"/>
    <x v="2"/>
    <n v="396.98750000000001"/>
    <n v="-66.799396907216476"/>
  </r>
  <r>
    <n v="946374"/>
    <s v="BELLAN FRANCO"/>
    <n v="517.49433139534892"/>
    <n v="615.84"/>
    <x v="2"/>
    <n v="400.29600000000005"/>
    <n v="-117.19833139534887"/>
  </r>
  <r>
    <n v="900974"/>
    <s v="VACCARI EMANUELA"/>
    <n v="517.16124305701658"/>
    <n v="617.45000000000005"/>
    <x v="2"/>
    <n v="401.34250000000003"/>
    <n v="-115.81874305701655"/>
  </r>
  <r>
    <n v="566991"/>
    <s v="MANICARDI CAMILLA"/>
    <n v="521.28"/>
    <n v="623.5"/>
    <x v="2"/>
    <n v="405.27500000000003"/>
    <n v="-116.00499999999994"/>
  </r>
  <r>
    <n v="945678"/>
    <s v="MENOZZI GIUSEPPE"/>
    <n v="417.0021656976744"/>
    <n v="625.24"/>
    <x v="2"/>
    <n v="406.40600000000001"/>
    <n v="-10.596165697674394"/>
  </r>
  <r>
    <n v="218844"/>
    <s v="SILVESTRI IMPIANTI S.N.C. DI S. E S. SIL"/>
    <n v="538.31104651162786"/>
    <n v="625.32000000000005"/>
    <x v="2"/>
    <n v="406.45800000000003"/>
    <n v="-131.85304651162784"/>
  </r>
  <r>
    <n v="957261"/>
    <s v="VIOLA GIUSEPPE"/>
    <n v="540.24398568019092"/>
    <n v="626.03"/>
    <x v="2"/>
    <n v="406.91949999999997"/>
    <n v="-133.32448568019095"/>
  </r>
  <r>
    <n v="922392"/>
    <s v="EMILPLAST S.R.L."/>
    <n v="265.66040358744397"/>
    <n v="630.54999999999995"/>
    <x v="2"/>
    <n v="409.85749999999996"/>
    <n v="144.19709641255599"/>
  </r>
  <r>
    <n v="643251"/>
    <s v="ESTRA ENERGIAE SRL"/>
    <n v="47.851493506493512"/>
    <n v="630.79"/>
    <x v="2"/>
    <n v="410.01349999999996"/>
    <n v="362.16200649350645"/>
  </r>
  <r>
    <n v="529833"/>
    <s v="RESIDENZIALE IL BOSCO"/>
    <n v="395.01036813186818"/>
    <n v="631.16"/>
    <x v="2"/>
    <n v="410.25400000000002"/>
    <n v="15.243631868131843"/>
  </r>
  <r>
    <n v="507630"/>
    <s v="CUCCONI FRANCESCO"/>
    <n v="492.46755813953484"/>
    <n v="631.47"/>
    <x v="2"/>
    <n v="410.45550000000003"/>
    <n v="-82.012058139534815"/>
  </r>
  <r>
    <n v="222316"/>
    <s v="MARCHI RINO"/>
    <n v="346.74790697674422"/>
    <n v="632.17999999999995"/>
    <x v="2"/>
    <n v="410.91699999999997"/>
    <n v="64.169093023255755"/>
  </r>
  <r>
    <n v="563169"/>
    <s v="DURANTE VINCENZO"/>
    <n v="511.68124036281182"/>
    <n v="632.35"/>
    <x v="2"/>
    <n v="411.02750000000003"/>
    <n v="-100.65374036281179"/>
  </r>
  <r>
    <n v="124680"/>
    <s v="MANICARDI ODESSA"/>
    <n v="487.49156976744189"/>
    <n v="633.67999999999995"/>
    <x v="2"/>
    <n v="411.892"/>
    <n v="-75.599569767441892"/>
  </r>
  <r>
    <n v="562230"/>
    <s v="CAPRARA GIORGIO"/>
    <n v="558.9211798839458"/>
    <n v="633.78"/>
    <x v="2"/>
    <n v="411.95699999999999"/>
    <n v="-146.9641798839458"/>
  </r>
  <r>
    <n v="592457"/>
    <s v="TECNOCONSULT FOOD SRL"/>
    <n v="455.83583333333337"/>
    <n v="635.86"/>
    <x v="2"/>
    <n v="413.30900000000003"/>
    <n v="-42.526833333333343"/>
  </r>
  <r>
    <n v="870870"/>
    <s v="RAGAZZI MARCO"/>
    <n v="522.26307692307694"/>
    <n v="642.41999999999996"/>
    <x v="2"/>
    <n v="417.57299999999998"/>
    <n v="-104.69007692307696"/>
  </r>
  <r>
    <n v="922506"/>
    <s v="CONDOMINIO FORTI"/>
    <n v="247.072"/>
    <n v="647.67999999999995"/>
    <x v="2"/>
    <n v="420.99199999999996"/>
    <n v="173.91999999999996"/>
  </r>
  <r>
    <n v="967748"/>
    <s v="RICCHETTI RINO"/>
    <n v="530.46374149659869"/>
    <n v="650.27"/>
    <x v="2"/>
    <n v="422.6755"/>
    <n v="-107.78824149659869"/>
  </r>
  <r>
    <n v="955002"/>
    <s v="MAGLIFICIO TATTICA S.R.L."/>
    <n v="421.3558561651115"/>
    <n v="650.5"/>
    <x v="2"/>
    <n v="422.82499999999999"/>
    <n v="1.4691438348884844"/>
  </r>
  <r>
    <n v="505701"/>
    <s v="MONOLAB S.R.L."/>
    <n v="278.05615116279068"/>
    <n v="650.51"/>
    <x v="2"/>
    <n v="422.83150000000001"/>
    <n v="144.77534883720932"/>
  </r>
  <r>
    <n v="17281"/>
    <s v="ROSSI UMBERTO"/>
    <n v="103.3485596885813"/>
    <n v="651.64"/>
    <x v="2"/>
    <n v="423.56600000000003"/>
    <n v="320.21744031141873"/>
  </r>
  <r>
    <n v="573227"/>
    <s v="GRISENDI ARONNE SRL"/>
    <n v="407.33965240641714"/>
    <n v="652.25"/>
    <x v="2"/>
    <n v="423.96250000000003"/>
    <n v="16.62284759358289"/>
  </r>
  <r>
    <n v="849630"/>
    <s v="BOCCAFOLI ANGIOLINO"/>
    <n v="554.49"/>
    <n v="652.83000000000004"/>
    <x v="2"/>
    <n v="424.33950000000004"/>
    <n v="-130.15049999999997"/>
  </r>
  <r>
    <n v="55339"/>
    <s v="BERTON GIANNI"/>
    <n v="482.55443298969078"/>
    <n v="652.83000000000004"/>
    <x v="2"/>
    <n v="424.33950000000004"/>
    <n v="-58.214932989690737"/>
  </r>
  <r>
    <n v="996868"/>
    <s v="MESCOLI GIANFRANCO"/>
    <n v="519.51"/>
    <n v="656.66"/>
    <x v="2"/>
    <n v="426.82900000000001"/>
    <n v="-92.680999999999983"/>
  </r>
  <r>
    <n v="209513"/>
    <s v="COND. CORTINA"/>
    <n v="402.40500182285672"/>
    <n v="657.23"/>
    <x v="2"/>
    <n v="427.1995"/>
    <n v="24.794498177143282"/>
  </r>
  <r>
    <n v="946431"/>
    <s v="MARCHI GILBERTO"/>
    <n v="533.56340773809529"/>
    <n v="661.39"/>
    <x v="2"/>
    <n v="429.90350000000001"/>
    <n v="-103.65990773809528"/>
  </r>
  <r>
    <n v="610078"/>
    <s v="FIORENZA FRANCESCO"/>
    <n v="559.94521649484534"/>
    <n v="661.75"/>
    <x v="2"/>
    <n v="430.13749999999999"/>
    <n v="-129.80771649484535"/>
  </r>
  <r>
    <n v="612713"/>
    <s v="PADOVANI PAOLO"/>
    <n v="522.22451546391756"/>
    <n v="668.14"/>
    <x v="2"/>
    <n v="434.291"/>
    <n v="-87.933515463917558"/>
  </r>
  <r>
    <n v="519179"/>
    <s v="IGNOTO NICOLA"/>
    <n v="579.30117977528084"/>
    <n v="671.94"/>
    <x v="2"/>
    <n v="436.76100000000002"/>
    <n v="-142.54017977528082"/>
  </r>
  <r>
    <n v="77921"/>
    <s v="CERUTI EDOARDO"/>
    <n v="507.3863505154639"/>
    <n v="673.2"/>
    <x v="2"/>
    <n v="437.58000000000004"/>
    <n v="-69.806350515463862"/>
  </r>
  <r>
    <n v="533437"/>
    <s v="GOLDONI GIUSEPPE"/>
    <n v="384.74659751037342"/>
    <n v="677.05"/>
    <x v="2"/>
    <n v="440.08249999999998"/>
    <n v="55.335902489626562"/>
  </r>
  <r>
    <n v="564890"/>
    <s v="ARIETE DI MALPIGHI DANIELA &amp; C. SAS"/>
    <n v="461.47423786764705"/>
    <n v="682.85"/>
    <x v="2"/>
    <n v="443.85250000000002"/>
    <n v="-17.621737867647028"/>
  </r>
  <r>
    <n v="595652"/>
    <s v="COMPLESSO MONTECARLO"/>
    <n v="294.38502735462419"/>
    <n v="691.08"/>
    <x v="2"/>
    <n v="449.20200000000006"/>
    <n v="154.81697264537587"/>
  </r>
  <r>
    <n v="954113"/>
    <s v="ZUCCA GIANFRANCO"/>
    <n v="571.29"/>
    <n v="691.08"/>
    <x v="2"/>
    <n v="449.20200000000006"/>
    <n v="-122.08799999999991"/>
  </r>
  <r>
    <n v="847850"/>
    <s v="MARCHETTI IRIDE"/>
    <n v="508.15772875816992"/>
    <n v="692.95"/>
    <x v="2"/>
    <n v="450.41750000000002"/>
    <n v="-57.740228758169906"/>
  </r>
  <r>
    <n v="141594"/>
    <s v="MASINA IRMA"/>
    <n v="277.44682170542637"/>
    <n v="694.89"/>
    <x v="2"/>
    <n v="451.67849999999999"/>
    <n v="174.23167829457361"/>
  </r>
  <r>
    <n v="613918"/>
    <s v="SANTI MARCO"/>
    <n v="586.19449925261586"/>
    <n v="698.62"/>
    <x v="2"/>
    <n v="454.10300000000001"/>
    <n v="-132.09149925261585"/>
  </r>
  <r>
    <n v="208843"/>
    <s v="DAVOLI GRADO"/>
    <n v="575.81093931686041"/>
    <n v="698.62"/>
    <x v="2"/>
    <n v="454.10300000000001"/>
    <n v="-121.7079393168604"/>
  </r>
  <r>
    <n v="119940"/>
    <s v="FLORI OSMIDE"/>
    <n v="555.9158139534884"/>
    <n v="700.05"/>
    <x v="2"/>
    <n v="455.03249999999997"/>
    <n v="-100.88331395348843"/>
  </r>
  <r>
    <n v="845174"/>
    <s v="AGAZZANI IVAN"/>
    <n v="599.36865979381446"/>
    <n v="708.88"/>
    <x v="2"/>
    <n v="460.77199999999999"/>
    <n v="-138.59665979381447"/>
  </r>
  <r>
    <n v="859937"/>
    <s v="GUALTIERI ANGELA"/>
    <n v="599.77187628865977"/>
    <n v="708.88"/>
    <x v="2"/>
    <n v="460.77199999999999"/>
    <n v="-138.99987628865978"/>
  </r>
  <r>
    <n v="3624"/>
    <s v="PELLICIARI SILVA"/>
    <n v="605.94042857142858"/>
    <n v="719.14"/>
    <x v="2"/>
    <n v="467.44100000000003"/>
    <n v="-138.49942857142855"/>
  </r>
  <r>
    <n v="881505"/>
    <s v="FRIGIERI GIULIO"/>
    <n v="568.88234065934068"/>
    <n v="728.02"/>
    <x v="2"/>
    <n v="473.21300000000002"/>
    <n v="-95.669340659340662"/>
  </r>
  <r>
    <n v="851150"/>
    <s v="OLIVA DOMENICO"/>
    <n v="643.38394906003634"/>
    <n v="729.94"/>
    <x v="2"/>
    <n v="474.46100000000007"/>
    <n v="-168.92294906003627"/>
  </r>
  <r>
    <n v="214644"/>
    <s v="DALLARI RENZO"/>
    <n v="614.88000968992253"/>
    <n v="731.53"/>
    <x v="2"/>
    <n v="475.49450000000002"/>
    <n v="-139.38550968992251"/>
  </r>
  <r>
    <n v="965913"/>
    <s v="PRANDINI EZIO"/>
    <n v="593.48792510121461"/>
    <n v="741.27"/>
    <x v="2"/>
    <n v="481.82549999999998"/>
    <n v="-111.66242510121464"/>
  </r>
  <r>
    <n v="555053"/>
    <s v="MOLINARI EDRIS"/>
    <n v="630.3004835164835"/>
    <n v="744.63"/>
    <x v="2"/>
    <n v="484.0095"/>
    <n v="-146.29098351648349"/>
  </r>
  <r>
    <n v="572725"/>
    <s v="OLIVA SILVIO"/>
    <n v="621.19466569767451"/>
    <n v="747.14"/>
    <x v="2"/>
    <n v="485.64100000000002"/>
    <n v="-135.55366569767449"/>
  </r>
  <r>
    <n v="217213"/>
    <s v="COND. VILLA VIVALDI"/>
    <n v="610.6493529411764"/>
    <n v="750.33"/>
    <x v="2"/>
    <n v="487.71450000000004"/>
    <n v="-122.93485294117636"/>
  </r>
  <r>
    <n v="838570"/>
    <s v="MEDICI IVANA"/>
    <n v="571.52727902946276"/>
    <n v="751.4"/>
    <x v="2"/>
    <n v="488.41"/>
    <n v="-83.117279029462736"/>
  </r>
  <r>
    <n v="933042"/>
    <s v="MARTINO COSTRUZIONI SNC"/>
    <n v="607.56867790594492"/>
    <n v="751.66"/>
    <x v="2"/>
    <n v="488.57900000000001"/>
    <n v="-118.98967790594492"/>
  </r>
  <r>
    <n v="221455"/>
    <s v="IMMOBILIARE R.C. S.R.L."/>
    <n v="614.0764368610113"/>
    <n v="757.38"/>
    <x v="2"/>
    <n v="492.29700000000003"/>
    <n v="-121.77943686101128"/>
  </r>
  <r>
    <n v="946279"/>
    <s v="MALAGOLI LUIGI"/>
    <n v="599.20212903225797"/>
    <n v="758.08"/>
    <x v="2"/>
    <n v="492.75200000000007"/>
    <n v="-106.45012903225791"/>
  </r>
  <r>
    <n v="870573"/>
    <s v="DALCO' CARLO"/>
    <n v="512.35914346895083"/>
    <n v="759.56"/>
    <x v="2"/>
    <n v="493.714"/>
    <n v="-18.645143468950835"/>
  </r>
  <r>
    <n v="850950"/>
    <s v="BORGHI SEVERINO"/>
    <n v="578.13317129262487"/>
    <n v="769.6"/>
    <x v="2"/>
    <n v="500.24"/>
    <n v="-77.893171292624857"/>
  </r>
  <r>
    <n v="210878"/>
    <s v="SPORTING CLUB"/>
    <n v="413.58689690721656"/>
    <n v="769.91"/>
    <x v="2"/>
    <n v="500.44150000000002"/>
    <n v="86.854603092783464"/>
  </r>
  <r>
    <n v="79220"/>
    <s v="GIBITESS DI BONFATTI GIANNI E C. SAS"/>
    <n v="596.99851744186049"/>
    <n v="771.74"/>
    <x v="2"/>
    <n v="501.63100000000003"/>
    <n v="-95.367517441860457"/>
  </r>
  <r>
    <n v="15843"/>
    <s v="VOLPE GIUSEPPINA"/>
    <n v="503.66905982905985"/>
    <n v="772.66"/>
    <x v="2"/>
    <n v="502.22899999999998"/>
    <n v="-1.4400598290598623"/>
  </r>
  <r>
    <n v="568388"/>
    <s v="CADICAGROUP SPA"/>
    <n v="287.33067403100785"/>
    <n v="782.39"/>
    <x v="2"/>
    <n v="508.55349999999999"/>
    <n v="221.22282596899214"/>
  </r>
  <r>
    <n v="48345"/>
    <s v="VECCHI PAOLO"/>
    <n v="616.86"/>
    <n v="788.76"/>
    <x v="2"/>
    <n v="512.69399999999996"/>
    <n v="-104.16600000000005"/>
  </r>
  <r>
    <n v="593938"/>
    <s v="ACTION SRL"/>
    <n v="362.46944257335315"/>
    <n v="791.26"/>
    <x v="2"/>
    <n v="514.31899999999996"/>
    <n v="151.84955742664681"/>
  </r>
  <r>
    <n v="553619"/>
    <s v="COLOR SERVICE DI LANDI G. &amp; C. SNC"/>
    <n v="666.63662790697674"/>
    <n v="792.74"/>
    <x v="2"/>
    <n v="515.28100000000006"/>
    <n v="-151.35562790697668"/>
  </r>
  <r>
    <n v="55910"/>
    <s v="M.G. IMBALLAGGI SRL"/>
    <n v="606.97062015503877"/>
    <n v="792.83"/>
    <x v="2"/>
    <n v="515.33950000000004"/>
    <n v="-91.63112015503873"/>
  </r>
  <r>
    <n v="986133"/>
    <s v="DERTINI MARIA"/>
    <n v="646.74857142857138"/>
    <n v="797.84"/>
    <x v="2"/>
    <n v="518.596"/>
    <n v="-128.15257142857138"/>
  </r>
  <r>
    <n v="16662"/>
    <s v="BULGARELLI EDDA"/>
    <n v="537.29085271317831"/>
    <n v="798.14"/>
    <x v="2"/>
    <n v="518.79100000000005"/>
    <n v="-18.499852713178257"/>
  </r>
  <r>
    <n v="554390"/>
    <s v="CGIL CAMERA DEL LAVORO TERRITORIALE MO"/>
    <n v="692.21207949897746"/>
    <n v="801.74"/>
    <x v="2"/>
    <n v="521.13099999999997"/>
    <n v="-171.08107949897749"/>
  </r>
  <r>
    <n v="846849"/>
    <s v="REBECCHI VASCO"/>
    <n v="632.55644329896904"/>
    <n v="803.26"/>
    <x v="2"/>
    <n v="522.11900000000003"/>
    <n v="-110.43744329896901"/>
  </r>
  <r>
    <n v="314352"/>
    <s v="GUANDALINI ONELIA"/>
    <n v="677.69973529411766"/>
    <n v="805.22"/>
    <x v="2"/>
    <n v="523.39300000000003"/>
    <n v="-154.30673529411763"/>
  </r>
  <r>
    <n v="13726"/>
    <s v="ZANASI ANNA"/>
    <n v="671.01292635658911"/>
    <n v="807.1"/>
    <x v="2"/>
    <n v="524.61500000000001"/>
    <n v="-146.3979263565891"/>
  </r>
  <r>
    <n v="32056"/>
    <s v="MARAZZI DANIELE"/>
    <n v="702.0829153605016"/>
    <n v="807.2"/>
    <x v="2"/>
    <n v="524.68000000000006"/>
    <n v="-177.40291536050154"/>
  </r>
  <r>
    <n v="12114"/>
    <s v="COND. GARFAGNANA"/>
    <n v="410.37050900592794"/>
    <n v="815.82"/>
    <x v="2"/>
    <n v="530.28300000000002"/>
    <n v="119.91249099407207"/>
  </r>
  <r>
    <n v="837827"/>
    <s v="MOLINARI DARIO"/>
    <n v="566.14230769230767"/>
    <n v="816.01"/>
    <x v="2"/>
    <n v="530.40650000000005"/>
    <n v="-35.735807692307617"/>
  </r>
  <r>
    <n v="35406"/>
    <s v="SILVANO REBECCHI SRL"/>
    <n v="493.69103004291838"/>
    <n v="825.84"/>
    <x v="2"/>
    <n v="536.79600000000005"/>
    <n v="43.104969957081664"/>
  </r>
  <r>
    <n v="40052"/>
    <s v="BENATI STEFANO"/>
    <n v="588.22111469639185"/>
    <n v="829.4"/>
    <x v="2"/>
    <n v="539.11"/>
    <n v="-49.111114696391837"/>
  </r>
  <r>
    <n v="982967"/>
    <s v="COMUNE S. GIACOMO DELLE SEGNATE"/>
    <n v="809.21006631299736"/>
    <n v="837.61"/>
    <x v="2"/>
    <n v="544.44650000000001"/>
    <n v="-264.76356631299734"/>
  </r>
  <r>
    <n v="950887"/>
    <s v="GIANNINO FRANCESCO"/>
    <n v="724.34046153846157"/>
    <n v="849.16"/>
    <x v="2"/>
    <n v="551.95399999999995"/>
    <n v="-172.38646153846162"/>
  </r>
  <r>
    <n v="841798"/>
    <s v="BARALDI VALTER"/>
    <n v="676.47028571428575"/>
    <n v="857.84"/>
    <x v="2"/>
    <n v="557.596"/>
    <n v="-118.87428571428575"/>
  </r>
  <r>
    <n v="100123"/>
    <s v="TERENZIANI EVA"/>
    <n v="706.28684108527125"/>
    <n v="863.19"/>
    <x v="2"/>
    <n v="561.07350000000008"/>
    <n v="-145.21334108527117"/>
  </r>
  <r>
    <n v="941284"/>
    <s v="GOLINELLI SILVIO"/>
    <n v="684.89"/>
    <n v="864.46"/>
    <x v="2"/>
    <n v="561.899"/>
    <n v="-122.99099999999999"/>
  </r>
  <r>
    <n v="831824"/>
    <s v="BRANCOLINI VALTER"/>
    <n v="650.75331943602191"/>
    <n v="876.4"/>
    <x v="2"/>
    <n v="569.66"/>
    <n v="-81.093319436021943"/>
  </r>
  <r>
    <n v="146251"/>
    <s v="POLETTI MARA"/>
    <n v="748.20242565764397"/>
    <n v="878.23"/>
    <x v="2"/>
    <n v="570.84950000000003"/>
    <n v="-177.35292565764394"/>
  </r>
  <r>
    <n v="541286"/>
    <s v="L.&amp; G. DISTRIBUZIONE SRL"/>
    <n v="67.388488372092979"/>
    <n v="883.82"/>
    <x v="2"/>
    <n v="574.48300000000006"/>
    <n v="507.09451162790708"/>
  </r>
  <r>
    <n v="944126"/>
    <s v="CAMPANA IVANNA"/>
    <n v="752.43531192660555"/>
    <n v="888.5"/>
    <x v="2"/>
    <n v="577.52499999999998"/>
    <n v="-174.91031192660557"/>
  </r>
  <r>
    <n v="838611"/>
    <s v="AMADEI LUCIA"/>
    <n v="776.36690016920477"/>
    <n v="896.25"/>
    <x v="2"/>
    <n v="582.5625"/>
    <n v="-193.80440016920477"/>
  </r>
  <r>
    <n v="221665"/>
    <s v="PALAZZO MARINELLA"/>
    <n v="475.93578548934113"/>
    <n v="911.28"/>
    <x v="2"/>
    <n v="592.33199999999999"/>
    <n v="116.39621451065887"/>
  </r>
  <r>
    <n v="553418"/>
    <s v="MALL S.R.L. UNIPERSONALE"/>
    <n v="731.3278289473684"/>
    <n v="912.16"/>
    <x v="2"/>
    <n v="592.904"/>
    <n v="-138.42382894736841"/>
  </r>
  <r>
    <n v="24741"/>
    <s v="COND. AMENDOLA"/>
    <n v="661.76914534883713"/>
    <n v="912.3"/>
    <x v="2"/>
    <n v="592.995"/>
    <n v="-68.774145348837123"/>
  </r>
  <r>
    <n v="544276"/>
    <s v="GALLI ANDREA"/>
    <n v="790.59318768996957"/>
    <n v="912.89"/>
    <x v="2"/>
    <n v="593.37850000000003"/>
    <n v="-197.21468768996954"/>
  </r>
  <r>
    <n v="511969"/>
    <s v="CONDOMINIO PRIMULA"/>
    <n v="515.33575773195878"/>
    <n v="916.78"/>
    <x v="2"/>
    <n v="595.90700000000004"/>
    <n v="80.57124226804126"/>
  </r>
  <r>
    <n v="636810"/>
    <s v="MARCHINI CRISTINA"/>
    <n v="734.86588235294118"/>
    <n v="922.04"/>
    <x v="2"/>
    <n v="599.32600000000002"/>
    <n v="-135.53988235294116"/>
  </r>
  <r>
    <n v="985053"/>
    <s v="SOMMA ANNA"/>
    <n v="673.80729670329674"/>
    <n v="923.13"/>
    <x v="2"/>
    <n v="600.03449999999998"/>
    <n v="-73.772796703296763"/>
  </r>
  <r>
    <n v="30564"/>
    <s v="FERRAIOLI MARCELLO"/>
    <n v="682.57943298969076"/>
    <n v="924.42"/>
    <x v="2"/>
    <n v="600.87300000000005"/>
    <n v="-81.706432989690711"/>
  </r>
  <r>
    <n v="646184"/>
    <s v="NICANDRI FERRUCCIO"/>
    <n v="700.9544852941176"/>
    <n v="929.51"/>
    <x v="2"/>
    <n v="604.18150000000003"/>
    <n v="-96.772985294117575"/>
  </r>
  <r>
    <n v="213799"/>
    <s v="VELLANI ERMANNO/COND. ROMITA B"/>
    <n v="500.46796934795822"/>
    <n v="933.25"/>
    <x v="2"/>
    <n v="606.61250000000007"/>
    <n v="106.14453065204185"/>
  </r>
  <r>
    <n v="29972"/>
    <s v="AZ.AGR. TUSINI GIORGIO"/>
    <n v="511.56"/>
    <n v="939.26"/>
    <x v="2"/>
    <n v="610.51900000000001"/>
    <n v="98.959000000000003"/>
  </r>
  <r>
    <n v="558895"/>
    <s v="INTERSERVICE SRL"/>
    <n v="766.2963298969072"/>
    <n v="941.63"/>
    <x v="2"/>
    <n v="612.05950000000007"/>
    <n v="-154.23682989690712"/>
  </r>
  <r>
    <n v="843792"/>
    <s v="MONTANARI PIERINA ANTONIETTA"/>
    <n v="639.96"/>
    <n v="945.14"/>
    <x v="2"/>
    <n v="614.34100000000001"/>
    <n v="-25.619000000000028"/>
  </r>
  <r>
    <n v="844443"/>
    <s v="GUARNITI GIUSEPPINA"/>
    <n v="814.19309278350511"/>
    <n v="947.35"/>
    <x v="2"/>
    <n v="615.77750000000003"/>
    <n v="-198.41559278350508"/>
  </r>
  <r>
    <n v="222926"/>
    <s v="COND. BELVEDERE"/>
    <n v="600.61459007414896"/>
    <n v="956.22"/>
    <x v="2"/>
    <n v="621.54300000000001"/>
    <n v="20.928409925851042"/>
  </r>
  <r>
    <n v="966937"/>
    <s v="BIGI ORESTE"/>
    <n v="836.37633159934728"/>
    <n v="963.6"/>
    <x v="2"/>
    <n v="626.34"/>
    <n v="-210.03633159934725"/>
  </r>
  <r>
    <n v="922216"/>
    <s v="GOZZI UMBERTO"/>
    <n v="836.36663013698626"/>
    <n v="966.97"/>
    <x v="2"/>
    <n v="628.53050000000007"/>
    <n v="-207.83613013698618"/>
  </r>
  <r>
    <n v="79609"/>
    <s v="UNIONE DELLE TERRE D'ARGINE"/>
    <n v="168.56"/>
    <n v="971.32"/>
    <x v="2"/>
    <n v="631.35800000000006"/>
    <n v="462.79800000000006"/>
  </r>
  <r>
    <n v="38191"/>
    <s v="AZ. AGR. MARCHI RUBINO E DIEGO SS"/>
    <n v="849.14149731314114"/>
    <n v="971.52"/>
    <x v="2"/>
    <n v="631.48800000000006"/>
    <n v="-217.65349731314109"/>
  </r>
  <r>
    <n v="599899"/>
    <s v="TEC EUROLAB SRL"/>
    <n v="870.75136627906977"/>
    <n v="972.25"/>
    <x v="2"/>
    <n v="631.96249999999998"/>
    <n v="-238.78886627906979"/>
  </r>
  <r>
    <n v="73642"/>
    <s v="QUERCIUOLA GIUSEPPE"/>
    <n v="798.14462209302326"/>
    <n v="972.85"/>
    <x v="2"/>
    <n v="632.35250000000008"/>
    <n v="-165.79212209302318"/>
  </r>
  <r>
    <n v="933463"/>
    <s v="PADOVAN CRISTINA"/>
    <n v="687.19593814432983"/>
    <n v="975.41"/>
    <x v="2"/>
    <n v="634.01649999999995"/>
    <n v="-53.179438144329879"/>
  </r>
  <r>
    <n v="58851"/>
    <s v="VACCARI LORENZA"/>
    <n v="802.22538461538454"/>
    <n v="979.2"/>
    <x v="2"/>
    <n v="636.48"/>
    <n v="-165.74538461538452"/>
  </r>
  <r>
    <n v="157837"/>
    <s v="COMUNE DI CARPI-SALA PROVE MUSICA"/>
    <n v="754.27774193548385"/>
    <n v="980.59"/>
    <x v="2"/>
    <n v="637.38350000000003"/>
    <n v="-116.89424193548382"/>
  </r>
  <r>
    <n v="983773"/>
    <s v="FERRARI LUIGI"/>
    <n v="724.02822161422705"/>
    <n v="981.7"/>
    <x v="2"/>
    <n v="638.10500000000002"/>
    <n v="-85.923221614227032"/>
  </r>
  <r>
    <n v="984475"/>
    <s v="BRUINI UMBERTO"/>
    <n v="846.09221698113208"/>
    <n v="983.04"/>
    <x v="2"/>
    <n v="638.976"/>
    <n v="-207.11621698113208"/>
  </r>
  <r>
    <n v="54023"/>
    <s v="ROTA INFISSI SRL"/>
    <n v="751.72143410852721"/>
    <n v="986.79"/>
    <x v="2"/>
    <n v="641.4135"/>
    <n v="-110.30793410852721"/>
  </r>
  <r>
    <n v="858620"/>
    <s v="RIBALDI FRANCO"/>
    <n v="807.5948210415014"/>
    <n v="988.8"/>
    <x v="2"/>
    <n v="642.72"/>
    <n v="-164.87482104150138"/>
  </r>
  <r>
    <n v="121643"/>
    <s v="CHIARAPINI ENNIA"/>
    <n v="834.22"/>
    <n v="993.26"/>
    <x v="2"/>
    <n v="645.61900000000003"/>
    <n v="-188.601"/>
  </r>
  <r>
    <n v="640829"/>
    <s v="HU KELANG"/>
    <n v="831.49881057268726"/>
    <n v="1006.02"/>
    <x v="3"/>
    <n v="754.51499999999999"/>
    <n v="-76.983810572687275"/>
  </r>
  <r>
    <n v="211394"/>
    <s v="COND. TIRABOSCHI"/>
    <n v="603.26619186046514"/>
    <n v="1010.76"/>
    <x v="3"/>
    <n v="758.06999999999994"/>
    <n v="154.80380813953479"/>
  </r>
  <r>
    <n v="88634"/>
    <s v="CATTINI REMO"/>
    <n v="825.82470930232557"/>
    <n v="1022.04"/>
    <x v="3"/>
    <n v="766.53"/>
    <n v="-59.2947093023256"/>
  </r>
  <r>
    <n v="200651"/>
    <s v="COND. A"/>
    <n v="366.56"/>
    <n v="1026.03"/>
    <x v="3"/>
    <n v="769.52250000000004"/>
    <n v="402.96250000000003"/>
  </r>
  <r>
    <n v="219363"/>
    <s v="COMUNE DI CARPI(AREA VERDE IRRIGUO)"/>
    <n v="1006.5995967741935"/>
    <n v="1050.25"/>
    <x v="3"/>
    <n v="787.6875"/>
    <n v="-218.91209677419351"/>
  </r>
  <r>
    <n v="225472"/>
    <s v="NIL MODE DI BERGAMINI NILLA"/>
    <n v="920.49038759689927"/>
    <n v="1054.53"/>
    <x v="3"/>
    <n v="790.89750000000004"/>
    <n v="-129.59288759689923"/>
  </r>
  <r>
    <n v="214392"/>
    <s v="BENETTI LUCIO"/>
    <n v="895.38"/>
    <n v="1060.8399999999999"/>
    <x v="3"/>
    <n v="795.62999999999988"/>
    <n v="-99.750000000000114"/>
  </r>
  <r>
    <n v="212633"/>
    <s v="COND. ORCHIDEA"/>
    <n v="327.01040338645407"/>
    <n v="1066.9100000000001"/>
    <x v="3"/>
    <n v="800.18250000000012"/>
    <n v="473.17209661354605"/>
  </r>
  <r>
    <n v="606493"/>
    <s v="PIZZ. LA DIAMO CALDA DI GRANITI &amp; C.SAS"/>
    <n v="650.83886813186814"/>
    <n v="1069.97"/>
    <x v="3"/>
    <n v="802.47749999999996"/>
    <n v="151.63863186813182"/>
  </r>
  <r>
    <n v="845070"/>
    <s v="TASSI GIANNI"/>
    <n v="903.42254384604098"/>
    <n v="1074.74"/>
    <x v="3"/>
    <n v="806.05500000000006"/>
    <n v="-97.367543846040917"/>
  </r>
  <r>
    <n v="88633"/>
    <s v="BELLODI LUCIA"/>
    <n v="921.87199999999996"/>
    <n v="1074.8399999999999"/>
    <x v="3"/>
    <n v="806.12999999999988"/>
    <n v="-115.74200000000008"/>
  </r>
  <r>
    <n v="524246"/>
    <s v="TURCHETTI EZIO"/>
    <n v="797.11694698354665"/>
    <n v="1080.19"/>
    <x v="3"/>
    <n v="810.14250000000004"/>
    <n v="13.025553016453387"/>
  </r>
  <r>
    <n v="221392"/>
    <s v="MALAGOLI SIMONETTA"/>
    <n v="530.97174418604652"/>
    <n v="1081.21"/>
    <x v="3"/>
    <n v="810.90750000000003"/>
    <n v="279.93575581395351"/>
  </r>
  <r>
    <n v="104050"/>
    <s v="DALLARI NEDDA"/>
    <n v="952.12558139534883"/>
    <n v="1081.6199999999999"/>
    <x v="3"/>
    <n v="811.21499999999992"/>
    <n v="-140.91058139534891"/>
  </r>
  <r>
    <n v="225234"/>
    <s v="ZANZI MAURO"/>
    <n v="927.64870214669043"/>
    <n v="1085.27"/>
    <x v="3"/>
    <n v="813.95249999999999"/>
    <n v="-113.69620214669044"/>
  </r>
  <r>
    <n v="526694"/>
    <s v="AFRODITE DI GOLINELLI CHIARA"/>
    <n v="534.47879564558355"/>
    <n v="1087.8699999999999"/>
    <x v="3"/>
    <n v="815.90249999999992"/>
    <n v="281.42370435441637"/>
  </r>
  <r>
    <n v="523924"/>
    <s v="CREMONINI SANDRO"/>
    <n v="894.09"/>
    <n v="1088.9000000000001"/>
    <x v="3"/>
    <n v="816.67500000000007"/>
    <n v="-77.414999999999964"/>
  </r>
  <r>
    <n v="542195"/>
    <s v="MANTOVANI ANTONELLA"/>
    <n v="960.26499331550804"/>
    <n v="1096.67"/>
    <x v="3"/>
    <n v="822.50250000000005"/>
    <n v="-137.76249331550798"/>
  </r>
  <r>
    <n v="223676"/>
    <s v="TREVISANI DANIELE"/>
    <n v="909.37913272683465"/>
    <n v="1097.24"/>
    <x v="3"/>
    <n v="822.93000000000006"/>
    <n v="-86.449132726834591"/>
  </r>
  <r>
    <n v="536480"/>
    <s v="POLISPORTIVA FOSSOLESE 1945 A.S.D."/>
    <n v="860.97"/>
    <n v="1098.8599999999999"/>
    <x v="3"/>
    <n v="824.14499999999998"/>
    <n v="-36.825000000000045"/>
  </r>
  <r>
    <n v="107150"/>
    <s v="POLLASTRI EDDA"/>
    <n v="900.66478773584913"/>
    <n v="1116.1400000000001"/>
    <x v="3"/>
    <n v="837.10500000000002"/>
    <n v="-63.559787735849113"/>
  </r>
  <r>
    <n v="538949"/>
    <s v="OT SRL"/>
    <n v="896.90400252525251"/>
    <n v="1137.8399999999999"/>
    <x v="3"/>
    <n v="853.37999999999988"/>
    <n v="-43.524002525252627"/>
  </r>
  <r>
    <n v="145530"/>
    <s v="CONDOMINIO TORRICELLI"/>
    <n v="627.30687984496126"/>
    <n v="1152.6500000000001"/>
    <x v="3"/>
    <n v="864.48750000000007"/>
    <n v="237.18062015503881"/>
  </r>
  <r>
    <n v="854759"/>
    <s v="SALTINI CLAUDIO"/>
    <n v="983.77653591125977"/>
    <n v="1153.92"/>
    <x v="3"/>
    <n v="865.44"/>
    <n v="-118.33653591125972"/>
  </r>
  <r>
    <n v="644823"/>
    <s v="ARBUES GIORGINA"/>
    <n v="867.90689393939397"/>
    <n v="1160.27"/>
    <x v="3"/>
    <n v="870.20249999999999"/>
    <n v="2.2956060606060191"/>
  </r>
  <r>
    <n v="941469"/>
    <s v="CANOVA NARA"/>
    <n v="981.66894845360821"/>
    <n v="1162.83"/>
    <x v="3"/>
    <n v="872.12249999999995"/>
    <n v="-109.54644845360826"/>
  </r>
  <r>
    <n v="956763"/>
    <s v="CALZOLARI RENATO"/>
    <n v="990.33914728682169"/>
    <n v="1165.4100000000001"/>
    <x v="3"/>
    <n v="874.05750000000012"/>
    <n v="-116.28164728682157"/>
  </r>
  <r>
    <n v="100451"/>
    <s v="MELLI GIULIANO"/>
    <n v="988.60817829457369"/>
    <n v="1165.4100000000001"/>
    <x v="3"/>
    <n v="874.05750000000012"/>
    <n v="-114.55067829457357"/>
  </r>
  <r>
    <n v="504653"/>
    <s v="MERIGHI VALTER"/>
    <n v="997.10925986842108"/>
    <n v="1169.3699999999999"/>
    <x v="3"/>
    <n v="877.02749999999992"/>
    <n v="-120.08175986842116"/>
  </r>
  <r>
    <n v="851549"/>
    <s v="PLESSI EGIDIO"/>
    <n v="989.0874329896908"/>
    <n v="1189.6099999999999"/>
    <x v="3"/>
    <n v="892.20749999999998"/>
    <n v="-96.879932989690815"/>
  </r>
  <r>
    <n v="507383"/>
    <s v="CAMO S.R.L."/>
    <n v="1049.0184139264989"/>
    <n v="1190.5899999999999"/>
    <x v="3"/>
    <n v="892.94249999999988"/>
    <n v="-156.07591392649897"/>
  </r>
  <r>
    <n v="62976"/>
    <s v="BLUMEDICA SRL"/>
    <n v="668.89363834422647"/>
    <n v="1196.45"/>
    <x v="3"/>
    <n v="897.33750000000009"/>
    <n v="228.44386165577362"/>
  </r>
  <r>
    <n v="630034"/>
    <s v="SINGH DALWINDER"/>
    <n v="1038.0051546391753"/>
    <n v="1206.73"/>
    <x v="3"/>
    <n v="905.04750000000001"/>
    <n v="-132.9576546391753"/>
  </r>
  <r>
    <n v="62976"/>
    <s v="BLUMEDICA SRL"/>
    <n v="808.2335384615385"/>
    <n v="1212.73"/>
    <x v="3"/>
    <n v="909.54750000000001"/>
    <n v="101.31396153846151"/>
  </r>
  <r>
    <n v="855500"/>
    <s v="DEBERNARDI CARLO"/>
    <n v="781.88628571428569"/>
    <n v="1213.83"/>
    <x v="3"/>
    <n v="910.37249999999995"/>
    <n v="128.48621428571425"/>
  </r>
  <r>
    <n v="514977"/>
    <s v="DECO MAGLIERIE SRL"/>
    <n v="1040.7365199407873"/>
    <n v="1217.83"/>
    <x v="3"/>
    <n v="913.37249999999995"/>
    <n v="-127.36401994078733"/>
  </r>
  <r>
    <n v="29828"/>
    <s v="D.S. S.R.L."/>
    <n v="905.55327519379841"/>
    <n v="1221.1099999999999"/>
    <x v="3"/>
    <n v="915.83249999999998"/>
    <n v="10.279224806201569"/>
  </r>
  <r>
    <n v="28852"/>
    <s v="MERLOTTI PAOLA"/>
    <n v="953.8479844961239"/>
    <n v="1227.8499999999999"/>
    <x v="3"/>
    <n v="920.88749999999993"/>
    <n v="-32.960484496123968"/>
  </r>
  <r>
    <n v="115848"/>
    <s v="BRANI EDDA"/>
    <n v="982.09343992248057"/>
    <n v="1238.05"/>
    <x v="3"/>
    <n v="928.53749999999991"/>
    <n v="-53.555939922480661"/>
  </r>
  <r>
    <n v="35985"/>
    <s v="PRINTEX S.R.L."/>
    <n v="1030.1244961240309"/>
    <n v="1238.06"/>
    <x v="3"/>
    <n v="928.54499999999996"/>
    <n v="-101.57949612403092"/>
  </r>
  <r>
    <n v="965798"/>
    <s v="TERENZIANI MAURO"/>
    <n v="1029.8367984848485"/>
    <n v="1244.4000000000001"/>
    <x v="3"/>
    <n v="933.30000000000007"/>
    <n v="-96.536798484848418"/>
  </r>
  <r>
    <n v="857396"/>
    <s v="AZIENDA AGRICOLA BONOMI BENEDETTO"/>
    <n v="1010.9025876288659"/>
    <n v="1245.78"/>
    <x v="3"/>
    <n v="934.33500000000004"/>
    <n v="-76.567587628865908"/>
  </r>
  <r>
    <n v="974180"/>
    <s v="CONDOMINIO DEI MUGNAI"/>
    <n v="1020.5845990964837"/>
    <n v="1259.48"/>
    <x v="3"/>
    <n v="944.61"/>
    <n v="-75.974599096483644"/>
  </r>
  <r>
    <n v="82372"/>
    <s v="SOC. AGRICOLA LA CASTELLINA DI BOSI"/>
    <n v="949.07215552976731"/>
    <n v="1289.95"/>
    <x v="3"/>
    <n v="967.46250000000009"/>
    <n v="18.390344470232776"/>
  </r>
  <r>
    <n v="148735"/>
    <s v="ROTONDO MICHELE"/>
    <n v="1129.9817447948376"/>
    <n v="1298.42"/>
    <x v="3"/>
    <n v="973.81500000000005"/>
    <n v="-156.16674479483754"/>
  </r>
  <r>
    <n v="954224"/>
    <s v="GILIOLI GIANPAOLO"/>
    <n v="983.91033914728689"/>
    <n v="1334.98"/>
    <x v="3"/>
    <n v="1001.235"/>
    <n v="17.324660852713123"/>
  </r>
  <r>
    <n v="211111"/>
    <s v="MANTOVANI MARIA CRISTINA"/>
    <n v="1117.3499999999999"/>
    <n v="1368.11"/>
    <x v="3"/>
    <n v="1026.0825"/>
    <n v="-91.267499999999927"/>
  </r>
  <r>
    <n v="999019"/>
    <s v="BERTANI CARLO"/>
    <n v="1166.17"/>
    <n v="1371.9"/>
    <x v="3"/>
    <n v="1028.9250000000002"/>
    <n v="-137.24499999999989"/>
  </r>
  <r>
    <n v="564717"/>
    <s v="GILIOLI MARIA"/>
    <n v="1129.7808143158388"/>
    <n v="1378.41"/>
    <x v="3"/>
    <n v="1033.8075000000001"/>
    <n v="-95.973314315838707"/>
  </r>
  <r>
    <n v="115853"/>
    <s v="MANINI ROSSANA"/>
    <n v="1168.9712352941176"/>
    <n v="1382.12"/>
    <x v="3"/>
    <n v="1036.5899999999999"/>
    <n v="-132.38123529411769"/>
  </r>
  <r>
    <n v="51548"/>
    <s v="BENETTI FABIO &amp; SIENA ENRICO SNC"/>
    <n v="1207.4768410852712"/>
    <n v="1388.04"/>
    <x v="3"/>
    <n v="1041.03"/>
    <n v="-166.44684108527122"/>
  </r>
  <r>
    <n v="542825"/>
    <s v="EMOZIONI SNC DI BISI A. E PALLADINO S."/>
    <n v="1096.0924806201551"/>
    <n v="1389.86"/>
    <x v="3"/>
    <n v="1042.395"/>
    <n v="-53.697480620155147"/>
  </r>
  <r>
    <n v="920648"/>
    <s v="VESCOVINI ANGELA"/>
    <n v="1217.0410721649484"/>
    <n v="1394.84"/>
    <x v="3"/>
    <n v="1046.1299999999999"/>
    <n v="-170.91107216494856"/>
  </r>
  <r>
    <n v="562032"/>
    <s v="LAR S.P.A."/>
    <n v="710.34207364341091"/>
    <n v="1402.75"/>
    <x v="3"/>
    <n v="1052.0625"/>
    <n v="341.72042635658909"/>
  </r>
  <r>
    <n v="843928"/>
    <s v="BERGONZINI EDMONDO"/>
    <n v="1218.7716780453588"/>
    <n v="1409.41"/>
    <x v="3"/>
    <n v="1057.0575000000001"/>
    <n v="-161.71417804535872"/>
  </r>
  <r>
    <n v="90004"/>
    <s v="STARLIGHT SRL"/>
    <n v="1229.1775968992247"/>
    <n v="1409.52"/>
    <x v="3"/>
    <n v="1057.1399999999999"/>
    <n v="-172.03759689922481"/>
  </r>
  <r>
    <n v="220058"/>
    <s v="IMM.RE S.BERNARDINO DI POLACCI E BOR"/>
    <n v="1190.7783720930233"/>
    <n v="1412.44"/>
    <x v="3"/>
    <n v="1059.33"/>
    <n v="-131.44837209302341"/>
  </r>
  <r>
    <n v="121121"/>
    <s v="MANTOVANI TIZIANA"/>
    <n v="1213.7053308128545"/>
    <n v="1412.61"/>
    <x v="3"/>
    <n v="1059.4575"/>
    <n v="-154.24783081285455"/>
  </r>
  <r>
    <n v="157332"/>
    <s v="GULLIVER COOP. SOCIALE A.R.L."/>
    <n v="1032.8055329457366"/>
    <n v="1419.26"/>
    <x v="3"/>
    <n v="1064.4449999999999"/>
    <n v="31.639467054263378"/>
  </r>
  <r>
    <n v="146617"/>
    <s v="GAMBA GIANCARLO"/>
    <n v="1080.2140073529413"/>
    <n v="1430.41"/>
    <x v="3"/>
    <n v="1072.8075000000001"/>
    <n v="-7.406507352941162"/>
  </r>
  <r>
    <n v="549261"/>
    <s v="LIU YUNFEN"/>
    <n v="1160.5241420542636"/>
    <n v="1470.11"/>
    <x v="3"/>
    <n v="1102.5825"/>
    <n v="-57.941642054263639"/>
  </r>
  <r>
    <n v="631664"/>
    <s v="MG SRL"/>
    <n v="1222.8102577319589"/>
    <n v="1471.22"/>
    <x v="3"/>
    <n v="1103.415"/>
    <n v="-119.39525773195896"/>
  </r>
  <r>
    <n v="139040"/>
    <s v="BEZZI MIRCA"/>
    <n v="1217.7209786821704"/>
    <n v="1487.95"/>
    <x v="3"/>
    <n v="1115.9625000000001"/>
    <n v="-101.75847868217033"/>
  </r>
  <r>
    <n v="558260"/>
    <s v="PREVIATI VALENTINA"/>
    <n v="1213.2263765182186"/>
    <n v="1504.78"/>
    <x v="3"/>
    <n v="1128.585"/>
    <n v="-84.641376518218522"/>
  </r>
  <r>
    <n v="635560"/>
    <s v="GUIDETTI ELENA"/>
    <n v="1236.4100000000001"/>
    <n v="1505.89"/>
    <x v="3"/>
    <n v="1129.4175"/>
    <n v="-106.99250000000006"/>
  </r>
  <r>
    <n v="832345"/>
    <s v="RIGHINI AURELIANO"/>
    <n v="1281.4683516483515"/>
    <n v="1516.02"/>
    <x v="3"/>
    <n v="1137.0149999999999"/>
    <n v="-144.4533516483516"/>
  </r>
  <r>
    <n v="222489"/>
    <s v="CONDOMINIO MATTEO"/>
    <n v="1271.4518507751936"/>
    <n v="1521.11"/>
    <x v="3"/>
    <n v="1140.8325"/>
    <n v="-130.61935077519365"/>
  </r>
  <r>
    <n v="103205"/>
    <s v="CONDOMINIO ALESSANDRO"/>
    <n v="301.36591085271311"/>
    <n v="1537.09"/>
    <x v="3"/>
    <n v="1152.8174999999999"/>
    <n v="851.45158914728677"/>
  </r>
  <r>
    <n v="995261"/>
    <s v="AZ. AGRITURISTICA CANTADORI GIANFRANCO"/>
    <n v="1115.1632402234638"/>
    <n v="1538.71"/>
    <x v="3"/>
    <n v="1154.0325"/>
    <n v="38.869259776536182"/>
  </r>
  <r>
    <n v="25488"/>
    <s v="A.G.C. SRL"/>
    <n v="1186.5038372093022"/>
    <n v="1555.8"/>
    <x v="3"/>
    <n v="1166.8499999999999"/>
    <n v="-19.65383720930231"/>
  </r>
  <r>
    <n v="645791"/>
    <s v="LOSITO ROSA"/>
    <n v="1314.3258324890242"/>
    <n v="1557.36"/>
    <x v="3"/>
    <n v="1168.02"/>
    <n v="-146.30583248902417"/>
  </r>
  <r>
    <n v="994358"/>
    <s v="IMM. PERLA VERDE DI FRANCIOSI RINO SAS"/>
    <n v="233.92181721767997"/>
    <n v="1567.89"/>
    <x v="3"/>
    <n v="1175.9175"/>
    <n v="941.99568278232005"/>
  </r>
  <r>
    <n v="553087"/>
    <s v="LAMP SAN PROSPERO SPA"/>
    <n v="1411.25"/>
    <n v="1574.35"/>
    <x v="3"/>
    <n v="1180.7624999999998"/>
    <n v="-230.48750000000018"/>
  </r>
  <r>
    <n v="160339"/>
    <s v="FERRAGUTI FRANCO"/>
    <n v="1327.0456298449612"/>
    <n v="1574.67"/>
    <x v="3"/>
    <n v="1181.0025000000001"/>
    <n v="-146.04312984496119"/>
  </r>
  <r>
    <n v="556628"/>
    <s v="MARAZZI LUCA"/>
    <n v="1337.9500236575077"/>
    <n v="1594.63"/>
    <x v="3"/>
    <n v="1195.9725000000001"/>
    <n v="-141.97752365750762"/>
  </r>
  <r>
    <n v="950914"/>
    <s v="CONDOMINIO MARGHERITA"/>
    <n v="1367.1613826031135"/>
    <n v="1608.56"/>
    <x v="3"/>
    <n v="1206.42"/>
    <n v="-160.74138260311338"/>
  </r>
  <r>
    <n v="856444"/>
    <s v="MALAGOLI GIUSEPPE"/>
    <n v="1386.4547534246574"/>
    <n v="1615.8"/>
    <x v="3"/>
    <n v="1211.8499999999999"/>
    <n v="-174.60475342465747"/>
  </r>
  <r>
    <n v="577671"/>
    <s v="MINERAL-CARPI S.R.L."/>
    <n v="1272.2246511627907"/>
    <n v="1637.45"/>
    <x v="3"/>
    <n v="1228.0875000000001"/>
    <n v="-44.137151162790587"/>
  </r>
  <r>
    <n v="847998"/>
    <s v="PIVETTI GIOVANNA"/>
    <n v="1390.4098195876288"/>
    <n v="1651.18"/>
    <x v="3"/>
    <n v="1238.385"/>
    <n v="-152.02481958762883"/>
  </r>
  <r>
    <n v="608158"/>
    <s v="SINGH SUKHVIR"/>
    <n v="1358.4907216494846"/>
    <n v="1661.37"/>
    <x v="3"/>
    <n v="1246.0274999999999"/>
    <n v="-112.46322164948469"/>
  </r>
  <r>
    <n v="139206"/>
    <s v="PINOTTI GIANNI"/>
    <n v="1279.7652519379847"/>
    <n v="1668.13"/>
    <x v="3"/>
    <n v="1251.0975000000001"/>
    <n v="-28.667751937984576"/>
  </r>
  <r>
    <n v="86522"/>
    <s v="REZZAGHI MARIA NADIA"/>
    <n v="1439.7252254098362"/>
    <n v="1684.68"/>
    <x v="3"/>
    <n v="1263.51"/>
    <n v="-176.21522540983619"/>
  </r>
  <r>
    <n v="911648"/>
    <s v="RAVARA GIAN LUCA"/>
    <n v="1489.7997397260274"/>
    <n v="1688.1"/>
    <x v="3"/>
    <n v="1266.0749999999998"/>
    <n v="-223.72473972602756"/>
  </r>
  <r>
    <n v="521428"/>
    <s v="COND. LE ORCHIDEE B"/>
    <n v="1030.2655454597946"/>
    <n v="1696.46"/>
    <x v="3"/>
    <n v="1272.345"/>
    <n v="242.07945454020546"/>
  </r>
  <r>
    <n v="629681"/>
    <s v="INFORMATICA 80 SOFTWARE S.R.L."/>
    <n v="1476.3521124031008"/>
    <n v="1697.12"/>
    <x v="3"/>
    <n v="1272.8399999999999"/>
    <n v="-203.5121124031009"/>
  </r>
  <r>
    <n v="964796"/>
    <s v="GENNARI IRNE"/>
    <n v="1472.65"/>
    <n v="1699.61"/>
    <x v="3"/>
    <n v="1274.7075"/>
    <n v="-197.94250000000011"/>
  </r>
  <r>
    <n v="638516"/>
    <s v="MORANDINI MARCO "/>
    <n v="1497.6421587301588"/>
    <n v="1730.2"/>
    <x v="3"/>
    <n v="1297.6500000000001"/>
    <n v="-199.99215873015874"/>
  </r>
  <r>
    <n v="27001"/>
    <s v="BARBI MARCO"/>
    <n v="1354.2719577735127"/>
    <n v="1734.44"/>
    <x v="3"/>
    <n v="1300.83"/>
    <n v="-53.44195777351274"/>
  </r>
  <r>
    <n v="857619"/>
    <s v="TEDDE GIUSEPPE"/>
    <n v="1527.1862024018071"/>
    <n v="1746.78"/>
    <x v="3"/>
    <n v="1310.085"/>
    <n v="-217.10120240180709"/>
  </r>
  <r>
    <n v="221735"/>
    <s v="COND. QUARZO"/>
    <n v="841.39219770140767"/>
    <n v="1761.66"/>
    <x v="3"/>
    <n v="1321.2450000000001"/>
    <n v="479.85280229859245"/>
  </r>
  <r>
    <n v="13918"/>
    <s v="COND. BORGO S. NICOLA"/>
    <n v="1395.3030697674419"/>
    <n v="1762.74"/>
    <x v="3"/>
    <n v="1322.0550000000001"/>
    <n v="-73.248069767441848"/>
  </r>
  <r>
    <n v="78915"/>
    <s v="FLYGER ELIN CHRISTINA"/>
    <n v="1009.6874233128834"/>
    <n v="1779.32"/>
    <x v="3"/>
    <n v="1334.49"/>
    <n v="324.80257668711658"/>
  </r>
  <r>
    <n v="564682"/>
    <s v="ARTE LEGNO DI GOLINELLI FLAVIO "/>
    <n v="1543.6471134020619"/>
    <n v="1807.36"/>
    <x v="3"/>
    <n v="1355.52"/>
    <n v="-188.12711340206192"/>
  </r>
  <r>
    <n v="83998"/>
    <s v="BAR PODIUM DI SOFFIATI LUCIO"/>
    <n v="1480.6180952380953"/>
    <n v="1812.27"/>
    <x v="3"/>
    <n v="1359.2024999999999"/>
    <n v="-121.41559523809542"/>
  </r>
  <r>
    <n v="76649"/>
    <s v="ANTRESS INDUSTRY SPA ABBREVIABILE IN &quot;ANTRESS SPA&quot;"/>
    <n v="290.42577519379847"/>
    <n v="1821.81"/>
    <x v="3"/>
    <n v="1366.3575000000001"/>
    <n v="1075.9317248062016"/>
  </r>
  <r>
    <n v="960732"/>
    <s v="EVOBUS ITALIA S.P.A."/>
    <n v="1329.3526772616137"/>
    <n v="1849.38"/>
    <x v="3"/>
    <n v="1387.0350000000001"/>
    <n v="57.682322738386347"/>
  </r>
  <r>
    <n v="848418"/>
    <s v="GIUBERTONI ADELE"/>
    <n v="1596.1288041237112"/>
    <n v="1852.61"/>
    <x v="3"/>
    <n v="1389.4575"/>
    <n v="-206.67130412371125"/>
  </r>
  <r>
    <n v="135808"/>
    <s v="SAVANI ERMANNO"/>
    <n v="1574.479412878788"/>
    <n v="1890.87"/>
    <x v="3"/>
    <n v="1418.1524999999999"/>
    <n v="-156.32691287878811"/>
  </r>
  <r>
    <n v="203312"/>
    <s v="COPPI VANNI"/>
    <n v="1671.7550000000001"/>
    <n v="1984.9"/>
    <x v="3"/>
    <n v="1488.6750000000002"/>
    <n v="-183.07999999999993"/>
  </r>
  <r>
    <n v="605578"/>
    <s v="GOLDEN STYLE DI LAN XIAOYONG"/>
    <n v="1472.27"/>
    <n v="2037.87"/>
    <x v="3"/>
    <n v="1528.4024999999999"/>
    <n v="56.132499999999936"/>
  </r>
  <r>
    <n v="575302"/>
    <s v="ASS.SPORT.DILET.SOC.STUDIARE YOGA"/>
    <n v="1742.4011380318636"/>
    <n v="2087.61"/>
    <x v="3"/>
    <n v="1565.7075"/>
    <n v="-176.69363803186366"/>
  </r>
  <r>
    <n v="137818"/>
    <s v="AMADEI RITA"/>
    <n v="1806.2210852713179"/>
    <n v="2094.92"/>
    <x v="3"/>
    <n v="1571.19"/>
    <n v="-235.03108527131781"/>
  </r>
  <r>
    <n v="219714"/>
    <s v="COND. IL PORTICO"/>
    <n v="1352.9788387155079"/>
    <n v="2098.02"/>
    <x v="3"/>
    <n v="1573.5149999999999"/>
    <n v="220.53616128449198"/>
  </r>
  <r>
    <n v="966205"/>
    <s v="GIBERTINI MAURO"/>
    <n v="1779.1298556701031"/>
    <n v="2105.06"/>
    <x v="3"/>
    <n v="1578.7950000000001"/>
    <n v="-200.33485567010302"/>
  </r>
  <r>
    <n v="71977"/>
    <s v="RODA ANGIOLINA"/>
    <n v="1733.673823000529"/>
    <n v="2114.96"/>
    <x v="3"/>
    <n v="1586.22"/>
    <n v="-147.45382300052893"/>
  </r>
  <r>
    <n v="22434"/>
    <s v="CONDOMINIO I GEMELLI"/>
    <n v="1761.7635245901638"/>
    <n v="2115.2199999999998"/>
    <x v="3"/>
    <n v="1586.415"/>
    <n v="-175.34852459016383"/>
  </r>
  <r>
    <n v="946028"/>
    <s v="MODENA TERMINAL SRL"/>
    <n v="1467.1545229007634"/>
    <n v="2126.17"/>
    <x v="3"/>
    <n v="1594.6275000000001"/>
    <n v="127.47297709923669"/>
  </r>
  <r>
    <n v="634499"/>
    <s v="BANCO BPM"/>
    <n v="1873.9452004219409"/>
    <n v="2134.48"/>
    <x v="3"/>
    <n v="1600.8600000000001"/>
    <n v="-273.08520042194073"/>
  </r>
  <r>
    <n v="529068"/>
    <s v="D'ONGHIA ANGELO"/>
    <n v="1678.5154710467045"/>
    <n v="2134.96"/>
    <x v="3"/>
    <n v="1601.22"/>
    <n v="-77.295471046704506"/>
  </r>
  <r>
    <n v="16894"/>
    <s v="AZ. AGR. ZIRONI"/>
    <n v="1932.4605426356591"/>
    <n v="2181.41"/>
    <x v="3"/>
    <n v="1636.0574999999999"/>
    <n v="-296.40304263565918"/>
  </r>
  <r>
    <n v="577733"/>
    <s v="ZOBOLI YARO"/>
    <n v="1883.3191340206185"/>
    <n v="2189.21"/>
    <x v="3"/>
    <n v="1641.9075"/>
    <n v="-241.41163402061852"/>
  </r>
  <r>
    <n v="43425"/>
    <s v="DE LUCA ANNA CANDIDA"/>
    <n v="1901.15"/>
    <n v="2221.11"/>
    <x v="3"/>
    <n v="1665.8325"/>
    <n v="-235.31750000000011"/>
  </r>
  <r>
    <n v="222965"/>
    <s v="CONDOMINIO &quot;MONTE CIMONE&quot;"/>
    <n v="1790.8928648648648"/>
    <n v="2247.87"/>
    <x v="3"/>
    <n v="1685.9024999999999"/>
    <n v="-104.99036486486489"/>
  </r>
  <r>
    <n v="838140"/>
    <s v="BULGARELLI ENZO"/>
    <n v="1972.1041237113402"/>
    <n v="2291.21"/>
    <x v="3"/>
    <n v="1718.4075"/>
    <n v="-253.69662371134018"/>
  </r>
  <r>
    <n v="960291"/>
    <s v="COOP ALLEANZA 3.0 SOC. COOP."/>
    <n v="1044.8536593406593"/>
    <n v="2293.0500000000002"/>
    <x v="3"/>
    <n v="1719.7875000000001"/>
    <n v="674.93384065934083"/>
  </r>
  <r>
    <n v="222545"/>
    <s v="CONDOMINIO DAVIDE"/>
    <n v="1770.4990406976744"/>
    <n v="2296.31"/>
    <x v="3"/>
    <n v="1722.2325000000001"/>
    <n v="-48.266540697674372"/>
  </r>
  <r>
    <n v="26441"/>
    <s v="CONDOMINIO LE GEMELLE A"/>
    <n v="1768.0801804123712"/>
    <n v="2297.61"/>
    <x v="3"/>
    <n v="1723.2075"/>
    <n v="-44.87268041237121"/>
  </r>
  <r>
    <n v="595688"/>
    <s v="CONTRI SPUMANTI SPA "/>
    <n v="442.41"/>
    <n v="2345.15"/>
    <x v="3"/>
    <n v="1758.8625000000002"/>
    <n v="1316.4525000000001"/>
  </r>
  <r>
    <n v="991178"/>
    <s v="CONDOMINIO ROSA B"/>
    <n v="1868.1680049846627"/>
    <n v="2349.6999999999998"/>
    <x v="3"/>
    <n v="1762.2749999999999"/>
    <n v="-105.89300498466287"/>
  </r>
  <r>
    <n v="972168"/>
    <s v="TRUZZI ALBERTO"/>
    <n v="1806.2182608695653"/>
    <n v="2391.37"/>
    <x v="3"/>
    <n v="1793.5274999999999"/>
    <n v="-12.690760869565338"/>
  </r>
  <r>
    <n v="639530"/>
    <s v="WU LIPING"/>
    <n v="1795.830911525974"/>
    <n v="2398.48"/>
    <x v="3"/>
    <n v="1798.8600000000001"/>
    <n v="3.029088474026139"/>
  </r>
  <r>
    <n v="21677"/>
    <s v="BOCCALETTI CLAUDIO"/>
    <n v="1943.1502707930367"/>
    <n v="2447.14"/>
    <x v="3"/>
    <n v="1835.355"/>
    <n v="-107.79527079303671"/>
  </r>
  <r>
    <n v="4644"/>
    <s v="CONDOM. CRISTINA"/>
    <n v="1678.9877573613767"/>
    <n v="2460.83"/>
    <x v="3"/>
    <n v="1845.6224999999999"/>
    <n v="166.63474263862327"/>
  </r>
  <r>
    <n v="605368"/>
    <s v="STIRERIA GIANNI DI SHEN HONGLIANG"/>
    <n v="1914.75425872093"/>
    <n v="2463.52"/>
    <x v="3"/>
    <n v="1847.6399999999999"/>
    <n v="-67.114258720930138"/>
  </r>
  <r>
    <n v="29730"/>
    <s v="FORNARI DANIELE"/>
    <n v="2193.447441860465"/>
    <n v="2543.6799999999998"/>
    <x v="3"/>
    <n v="1907.7599999999998"/>
    <n v="-285.68744186046524"/>
  </r>
  <r>
    <n v="901456"/>
    <s v="ZIOSI JESSICA"/>
    <n v="2247.6020927835048"/>
    <n v="2554.5500000000002"/>
    <x v="3"/>
    <n v="1915.9125000000001"/>
    <n v="-331.68959278350462"/>
  </r>
  <r>
    <n v="6936"/>
    <s v="LOMBROSO LUCA"/>
    <n v="2247.9194767441863"/>
    <n v="2617.63"/>
    <x v="3"/>
    <n v="1963.2225000000001"/>
    <n v="-284.69697674418626"/>
  </r>
  <r>
    <n v="121130"/>
    <s v="FERRARI ROMOLO"/>
    <n v="2158.3200000000002"/>
    <n v="2639.04"/>
    <x v="3"/>
    <n v="1979.28"/>
    <n v="-179.04000000000019"/>
  </r>
  <r>
    <n v="206264"/>
    <s v="COND. RUBINO 2"/>
    <n v="1079.96"/>
    <n v="2652.93"/>
    <x v="3"/>
    <n v="1989.6974999999998"/>
    <n v="909.73749999999973"/>
  </r>
  <r>
    <n v="222833"/>
    <s v="LIGABUE SABRINA"/>
    <n v="2198.2713372093026"/>
    <n v="2730.92"/>
    <x v="3"/>
    <n v="2048.19"/>
    <n v="-150.08133720930255"/>
  </r>
  <r>
    <n v="967843"/>
    <s v="VIRGINIA LORENZINI FONDAZIONE"/>
    <n v="2453.5276016399698"/>
    <n v="2785.29"/>
    <x v="3"/>
    <n v="2088.9674999999997"/>
    <n v="-364.56010163997007"/>
  </r>
  <r>
    <n v="73958"/>
    <s v="MODENA ANDREA"/>
    <n v="2331.7802647865574"/>
    <n v="2812.94"/>
    <x v="3"/>
    <n v="2109.7049999999999"/>
    <n v="-222.07526478655745"/>
  </r>
  <r>
    <n v="60807"/>
    <s v="GAUDI' TRADE SPA"/>
    <n v="1886.4800295080051"/>
    <n v="2827.9"/>
    <x v="3"/>
    <n v="2120.9250000000002"/>
    <n v="234.44497049199504"/>
  </r>
  <r>
    <n v="994984"/>
    <s v="RIST.PIZZ. MARCELLO"/>
    <n v="1810.3941392649901"/>
    <n v="2889.89"/>
    <x v="3"/>
    <n v="2167.4175"/>
    <n v="357.02336073500987"/>
  </r>
  <r>
    <n v="651373"/>
    <s v="BASAGLIA RITA"/>
    <n v="2526.0641530054645"/>
    <n v="2933.95"/>
    <x v="3"/>
    <n v="2200.4624999999996"/>
    <n v="-325.60165300546487"/>
  </r>
  <r>
    <n v="944471"/>
    <s v="RIGHI GIANNI"/>
    <n v="2434.7355308880306"/>
    <n v="2979.27"/>
    <x v="3"/>
    <n v="2234.4524999999999"/>
    <n v="-200.28303088803068"/>
  </r>
  <r>
    <n v="72088"/>
    <s v="SCALAMBRA MARILENA"/>
    <n v="2565.33"/>
    <n v="3005.22"/>
    <x v="3"/>
    <n v="2253.915"/>
    <n v="-311.41499999999996"/>
  </r>
  <r>
    <n v="141384"/>
    <s v="MASSIMIANO BARTOLOMEO"/>
    <n v="2635.080726744186"/>
    <n v="3046.04"/>
    <x v="3"/>
    <n v="2284.5299999999997"/>
    <n v="-350.55072674418625"/>
  </r>
  <r>
    <n v="222768"/>
    <s v="COND. GIORDANO"/>
    <n v="2627.86"/>
    <n v="3080.42"/>
    <x v="3"/>
    <n v="2310.3150000000001"/>
    <n v="-317.54500000000007"/>
  </r>
  <r>
    <n v="957223"/>
    <s v="AZ.AGRICOLA BERSANI PIETRO"/>
    <n v="2751.6736627906976"/>
    <n v="3100.49"/>
    <x v="3"/>
    <n v="2325.3674999999998"/>
    <n v="-426.30616279069773"/>
  </r>
  <r>
    <n v="593147"/>
    <s v="EL YAZIZI BOUZEKRI"/>
    <n v="2721.2377422680411"/>
    <n v="3149.31"/>
    <x v="3"/>
    <n v="2361.9825000000001"/>
    <n v="-359.255242268041"/>
  </r>
  <r>
    <n v="519734"/>
    <s v="CONSORZIO AGRARIO DELL'EMILIA - SOCIETA' COOPERATIVA"/>
    <n v="2619.2553186813184"/>
    <n v="3153.03"/>
    <x v="3"/>
    <n v="2364.7725"/>
    <n v="-254.48281868131835"/>
  </r>
  <r>
    <n v="121645"/>
    <s v="PO GIORGIO"/>
    <n v="2681.2287209302322"/>
    <n v="3181.2"/>
    <x v="3"/>
    <n v="2385.8999999999996"/>
    <n v="-295.32872093023252"/>
  </r>
  <r>
    <n v="216241"/>
    <s v="COMUNE DI CARPI-A.T.C.M.-"/>
    <n v="2249.6162096774192"/>
    <n v="3181.77"/>
    <x v="3"/>
    <n v="2386.3274999999999"/>
    <n v="136.71129032258068"/>
  </r>
  <r>
    <n v="649463"/>
    <s v="POLISPORTIVA DILETTANTISTICA CAVEZZO"/>
    <n v="2533.0571372413169"/>
    <n v="3271.31"/>
    <x v="3"/>
    <n v="2453.4825000000001"/>
    <n v="-79.57463724131685"/>
  </r>
  <r>
    <n v="71426"/>
    <s v="TECNOSERVIZI SRL"/>
    <n v="2913.48"/>
    <n v="3309.26"/>
    <x v="3"/>
    <n v="2481.9450000000002"/>
    <n v="-431.53499999999985"/>
  </r>
  <r>
    <n v="965994"/>
    <s v="MELCHIONDA LIDIA"/>
    <n v="2900.6"/>
    <n v="3369.28"/>
    <x v="3"/>
    <n v="2526.96"/>
    <n v="-373.63999999999987"/>
  </r>
  <r>
    <n v="64959"/>
    <s v="XINGLONG XIANHANG"/>
    <n v="3000.4874806201551"/>
    <n v="3477.84"/>
    <x v="3"/>
    <n v="2608.38"/>
    <n v="-392.107480620155"/>
  </r>
  <r>
    <n v="201039"/>
    <s v="COND. ALLEGRI 26"/>
    <n v="2918.2996899224804"/>
    <n v="3485.94"/>
    <x v="3"/>
    <n v="2614.4549999999999"/>
    <n v="-303.84468992248048"/>
  </r>
  <r>
    <n v="855193"/>
    <s v="CONDOMINIO AURORA"/>
    <n v="2519.7360237906423"/>
    <n v="3520.11"/>
    <x v="3"/>
    <n v="2640.0825"/>
    <n v="120.34647620935766"/>
  </r>
  <r>
    <n v="4133"/>
    <s v="STUDIO PEDERZOLI &amp; ASSOCIATI"/>
    <n v="2461.64"/>
    <n v="3574.84"/>
    <x v="3"/>
    <n v="2681.13"/>
    <n v="219.49000000000024"/>
  </r>
  <r>
    <n v="622842"/>
    <s v="UNO MOTO S.R.L."/>
    <n v="3097.9346124031008"/>
    <n v="3600.28"/>
    <x v="3"/>
    <n v="2700.21"/>
    <n v="-397.72461240310076"/>
  </r>
  <r>
    <n v="75814"/>
    <s v="CONDOMINIO C.I.A.C."/>
    <n v="2331.9508720930235"/>
    <n v="3632.77"/>
    <x v="3"/>
    <n v="2724.5774999999999"/>
    <n v="392.62662790697641"/>
  </r>
  <r>
    <n v="950838"/>
    <s v="SGARBI GIANNI"/>
    <n v="3173.2971874099267"/>
    <n v="3751.55"/>
    <x v="3"/>
    <n v="2813.6625000000004"/>
    <n v="-359.6346874099263"/>
  </r>
  <r>
    <n v="567007"/>
    <s v="CONDOMINIO PUCCINI"/>
    <n v="3213.9398837209305"/>
    <n v="3782.99"/>
    <x v="3"/>
    <n v="2837.2424999999998"/>
    <n v="-376.6973837209307"/>
  </r>
  <r>
    <n v="595650"/>
    <s v="COMPLESSO MONTECARLO"/>
    <n v="3193.0226700953276"/>
    <n v="3879.91"/>
    <x v="3"/>
    <n v="2909.9324999999999"/>
    <n v="-283.09017009532772"/>
  </r>
  <r>
    <n v="119835"/>
    <s v="GONZALEZ MARIA ISABEL"/>
    <n v="3378.7721904761906"/>
    <n v="3901.56"/>
    <x v="3"/>
    <n v="2926.17"/>
    <n v="-452.60219047619057"/>
  </r>
  <r>
    <n v="607245"/>
    <s v="BRUSCHI MARIA RITA"/>
    <n v="3428.16"/>
    <n v="3975.5"/>
    <x v="3"/>
    <n v="2981.625"/>
    <n v="-446.53499999999985"/>
  </r>
  <r>
    <n v="107370"/>
    <s v="CASARINI MAURIZIO"/>
    <n v="3441.9246802325579"/>
    <n v="3984.46"/>
    <x v="3"/>
    <n v="2988.3450000000003"/>
    <n v="-453.57968023255762"/>
  </r>
  <r>
    <n v="567109"/>
    <s v="TORRI MONIA"/>
    <n v="3340.8512790697678"/>
    <n v="4017.45"/>
    <x v="3"/>
    <n v="3013.0874999999996"/>
    <n v="-327.76377906976813"/>
  </r>
  <r>
    <n v="502292"/>
    <s v="FORTI STEFANO"/>
    <n v="3262.7955433460234"/>
    <n v="4023.71"/>
    <x v="3"/>
    <n v="3017.7825000000003"/>
    <n v="-245.0130433460231"/>
  </r>
  <r>
    <n v="995176"/>
    <s v="IM.VA. SRL"/>
    <n v="3580.8825134442081"/>
    <n v="4050.62"/>
    <x v="3"/>
    <n v="3037.9650000000001"/>
    <n v="-542.917513444208"/>
  </r>
  <r>
    <n v="971261"/>
    <s v="CONDOMINIO BUTTAFOCHI"/>
    <n v="3190.2227948113205"/>
    <n v="4058.59"/>
    <x v="3"/>
    <n v="3043.9425000000001"/>
    <n v="-146.28029481132035"/>
  </r>
  <r>
    <n v="91352"/>
    <s v="FR.EE. S.A.S."/>
    <n v="3499.781734496124"/>
    <n v="4099.07"/>
    <x v="3"/>
    <n v="3074.3024999999998"/>
    <n v="-425.47923449612426"/>
  </r>
  <r>
    <n v="139410"/>
    <s v="CONDOMINIO LEOPARDI"/>
    <n v="2807.0605232558141"/>
    <n v="4117.96"/>
    <x v="3"/>
    <n v="3088.4700000000003"/>
    <n v="281.40947674418612"/>
  </r>
  <r>
    <n v="2314"/>
    <s v="CONDOMINIO BELVEDERE"/>
    <n v="3701.1551091703059"/>
    <n v="4341.2700000000004"/>
    <x v="3"/>
    <n v="3255.9525000000003"/>
    <n v="-445.20260917030555"/>
  </r>
  <r>
    <n v="960717"/>
    <s v="FRATELLI LAVEGGI SNC"/>
    <n v="3849.43"/>
    <n v="4688.3100000000004"/>
    <x v="3"/>
    <n v="3516.2325000000001"/>
    <n v="-333.19749999999976"/>
  </r>
  <r>
    <n v="995606"/>
    <s v="LAVEGGI GIANLUCA"/>
    <n v="3849.43"/>
    <n v="4688.3100000000004"/>
    <x v="3"/>
    <n v="3516.2325000000001"/>
    <n v="-333.19749999999976"/>
  </r>
  <r>
    <n v="566531"/>
    <s v="E.I.R. CASA DI SPEDIZIONI SRL"/>
    <n v="4194.9892337164747"/>
    <n v="4760.1400000000003"/>
    <x v="3"/>
    <n v="3570.1050000000005"/>
    <n v="-624.88423371647423"/>
  </r>
  <r>
    <n v="153019"/>
    <s v="VERONESI LORENA"/>
    <n v="4037.3969186046506"/>
    <n v="4894.2700000000004"/>
    <x v="3"/>
    <n v="3670.7025000000003"/>
    <n v="-366.69441860465031"/>
  </r>
  <r>
    <n v="222897"/>
    <s v="SPIMAN SRL"/>
    <n v="4269.5155232558136"/>
    <n v="4928.66"/>
    <x v="3"/>
    <n v="3696.4949999999999"/>
    <n v="-573.02052325581371"/>
  </r>
  <r>
    <n v="636805"/>
    <s v="DIATECX SPA"/>
    <n v="4352.9763445378148"/>
    <n v="4977.25"/>
    <x v="3"/>
    <n v="3732.9375"/>
    <n v="-620.03884453781484"/>
  </r>
  <r>
    <n v="19929"/>
    <s v="DI PUORTO MARIA ROSARIA"/>
    <n v="4237.9244298245612"/>
    <n v="4986.6899999999996"/>
    <x v="3"/>
    <n v="3740.0174999999999"/>
    <n v="-497.9069298245613"/>
  </r>
  <r>
    <n v="562360"/>
    <s v="F.I.R. FABBRICA ITALIANA RADIATORI SRL"/>
    <n v="4674.8037457056025"/>
    <n v="5230.8100000000004"/>
    <x v="4"/>
    <n v="4184.6480000000001"/>
    <n v="-490.15574570560238"/>
  </r>
  <r>
    <n v="61766"/>
    <s v="O.D.S. SRL"/>
    <n v="5075.146206896552"/>
    <n v="5690.98"/>
    <x v="4"/>
    <n v="4552.7839999999997"/>
    <n v="-522.36220689655238"/>
  </r>
  <r>
    <n v="220305"/>
    <s v="RESIDENZIALE ANDREA"/>
    <n v="4817.2388178294568"/>
    <n v="5867.66"/>
    <x v="4"/>
    <n v="4694.1279999999997"/>
    <n v="-123.11081782945712"/>
  </r>
  <r>
    <n v="920446"/>
    <s v="SGARBI LAILA"/>
    <n v="5119.7778350515464"/>
    <n v="5918.86"/>
    <x v="4"/>
    <n v="4735.0879999999997"/>
    <n v="-384.68983505154665"/>
  </r>
  <r>
    <n v="650120"/>
    <s v="SOLI FRANCO"/>
    <n v="5213.551899836606"/>
    <n v="5933.57"/>
    <x v="4"/>
    <n v="4746.8559999999998"/>
    <n v="-466.69589983660626"/>
  </r>
  <r>
    <n v="554031"/>
    <s v="LAVOR MEC SAS DI WANG SHUNGEN &amp; C."/>
    <n v="2326.4066666666658"/>
    <n v="6051.9"/>
    <x v="4"/>
    <n v="4841.5199999999995"/>
    <n v="2515.1133333333337"/>
  </r>
  <r>
    <n v="216975"/>
    <s v="CONDOMINIO GABRY C/O MARANI MAURIZIO"/>
    <n v="5331.2201356589148"/>
    <n v="6271.84"/>
    <x v="4"/>
    <n v="5017.4720000000007"/>
    <n v="-313.74813565891418"/>
  </r>
  <r>
    <n v="549433"/>
    <s v="DAVOLI LUCA"/>
    <n v="1134.92"/>
    <n v="6378.32"/>
    <x v="4"/>
    <n v="5102.6559999999999"/>
    <n v="3967.7359999999999"/>
  </r>
  <r>
    <n v="965677"/>
    <s v="PO VAINER"/>
    <n v="4744.4747131509266"/>
    <n v="6383.69"/>
    <x v="4"/>
    <n v="5106.9520000000002"/>
    <n v="362.47728684907361"/>
  </r>
  <r>
    <n v="974382"/>
    <s v="PRADELLA GIORGIO"/>
    <n v="5640.8349358974356"/>
    <n v="6452.94"/>
    <x v="4"/>
    <n v="5162.3519999999999"/>
    <n v="-478.48293589743571"/>
  </r>
  <r>
    <n v="217871"/>
    <s v="BARALDI ALBERTINO"/>
    <n v="5721.6521511627907"/>
    <n v="6691.5"/>
    <x v="4"/>
    <n v="5353.2000000000007"/>
    <n v="-368.45215116278996"/>
  </r>
  <r>
    <n v="221610"/>
    <s v="DIREZIONALE 91"/>
    <n v="5791.5113953488371"/>
    <n v="6794.6"/>
    <x v="4"/>
    <n v="5435.68"/>
    <n v="-355.83139534883685"/>
  </r>
  <r>
    <n v="124653"/>
    <s v="GHIDONI MAURIZIO"/>
    <n v="5913.7087209302317"/>
    <n v="6850.69"/>
    <x v="4"/>
    <n v="5480.5519999999997"/>
    <n v="-433.15672093023204"/>
  </r>
  <r>
    <n v="124111"/>
    <s v="NANETTI IVO"/>
    <n v="6269.9681395348834"/>
    <n v="7225.55"/>
    <x v="4"/>
    <n v="5780.4400000000005"/>
    <n v="-489.52813953488294"/>
  </r>
  <r>
    <n v="3717"/>
    <s v="MALAVOLTA LUCIANO"/>
    <n v="6240.3720058139534"/>
    <n v="7329.6"/>
    <x v="4"/>
    <n v="5863.68"/>
    <n v="-376.69200581395307"/>
  </r>
  <r>
    <n v="43212"/>
    <s v="CONDOMINIO PASCOLI BOMPORTO"/>
    <n v="5832.9912938144334"/>
    <n v="7407.88"/>
    <x v="4"/>
    <n v="5926.3040000000001"/>
    <n v="93.31270618556664"/>
  </r>
  <r>
    <n v="512336"/>
    <s v="CONDOMINIO DIREZIONALE ZENIT"/>
    <n v="5524.5918149630543"/>
    <n v="7443.91"/>
    <x v="4"/>
    <n v="5955.1280000000006"/>
    <n v="430.53618503694634"/>
  </r>
  <r>
    <n v="578191"/>
    <s v="OMR FONDERIA SAN FELICE SRL"/>
    <n v="5231.8500000000004"/>
    <n v="7464.38"/>
    <x v="4"/>
    <n v="5971.5040000000008"/>
    <n v="739.65400000000045"/>
  </r>
  <r>
    <n v="207610"/>
    <s v="CONDOMINIO S. GIORGIO"/>
    <n v="6412.3677228682172"/>
    <n v="7653.95"/>
    <x v="4"/>
    <n v="6123.16"/>
    <n v="-289.20772286821739"/>
  </r>
  <r>
    <n v="626335"/>
    <s v="CAMO S.R.L."/>
    <n v="7627.4284210526321"/>
    <n v="8731.56"/>
    <x v="4"/>
    <n v="6985.2479999999996"/>
    <n v="-642.18042105263248"/>
  </r>
  <r>
    <n v="204151"/>
    <s v="CONDOMINIO MILLA"/>
    <n v="7874.0464583333332"/>
    <n v="9302.8700000000008"/>
    <x v="4"/>
    <n v="7442.2960000000012"/>
    <n v="-431.75045833333206"/>
  </r>
  <r>
    <n v="30538"/>
    <s v="SPRUZZI S.R.L."/>
    <n v="8498.5329870256046"/>
    <n v="9803.92"/>
    <x v="4"/>
    <n v="7843.1360000000004"/>
    <n v="-655.39698702560418"/>
  </r>
  <r>
    <n v="640647"/>
    <s v="AZ TEXTILE SRL"/>
    <n v="8692.8652749140892"/>
    <n v="9844.67"/>
    <x v="4"/>
    <n v="7875.7360000000008"/>
    <n v="-817.12927491408846"/>
  </r>
  <r>
    <n v="225374"/>
    <s v="CONDOMINIO AREA TRICOT"/>
    <n v="8941.1828875968986"/>
    <n v="10240.450000000001"/>
    <x v="5"/>
    <n v="9216.4050000000007"/>
    <n v="275.22211240310207"/>
  </r>
  <r>
    <n v="55038"/>
    <s v="COND. UNIVERSO"/>
    <n v="9351.2196656976739"/>
    <n v="11140.16"/>
    <x v="5"/>
    <n v="10026.144"/>
    <n v="674.92433430232632"/>
  </r>
  <r>
    <n v="67497"/>
    <s v="COROB S.P.A."/>
    <n v="7539.65868757713"/>
    <n v="11144.11"/>
    <x v="5"/>
    <n v="10029.699000000001"/>
    <n v="2490.0403124228706"/>
  </r>
  <r>
    <n v="129010"/>
    <s v="LUGLI ANTONELLA"/>
    <n v="10175.035098110466"/>
    <n v="11572.08"/>
    <x v="5"/>
    <n v="10414.871999999999"/>
    <n v="239.83690188953369"/>
  </r>
  <r>
    <n v="640760"/>
    <s v="ESSID HABIB"/>
    <n v="10466.588863636363"/>
    <n v="12082.33"/>
    <x v="5"/>
    <n v="10874.097"/>
    <n v="407.50813636363637"/>
  </r>
  <r>
    <n v="596363"/>
    <s v="N.43 SRL"/>
    <n v="10794.147596899224"/>
    <n v="12570.18"/>
    <x v="5"/>
    <n v="11313.162"/>
    <n v="519.01440310077669"/>
  </r>
  <r>
    <n v="16740"/>
    <s v="STAZIONE DI SERV. SHELL DI FABBRI MARCO"/>
    <n v="9670.5288659793823"/>
    <n v="13429.28"/>
    <x v="5"/>
    <n v="12086.352000000001"/>
    <n v="2415.8231340206185"/>
  </r>
  <r>
    <n v="513120"/>
    <s v="MUSCIACCHIO ANNA"/>
    <n v="12809.85515503876"/>
    <n v="14727.17"/>
    <x v="5"/>
    <n v="13254.453"/>
    <n v="444.59784496123939"/>
  </r>
  <r>
    <n v="34237"/>
    <s v="CALIRI GIUSEPPE"/>
    <n v="13045.02"/>
    <n v="14772"/>
    <x v="5"/>
    <n v="13294.800000000001"/>
    <n v="249.78000000000065"/>
  </r>
  <r>
    <n v="994798"/>
    <s v="BBC SRL"/>
    <n v="15463.06"/>
    <n v="17477.669999999998"/>
    <x v="5"/>
    <n v="15729.902999999998"/>
    <n v="266.84299999999894"/>
  </r>
  <r>
    <n v="531487"/>
    <s v="ZUCCHI RINA"/>
    <n v="15381.885225095786"/>
    <n v="17797.689999999999"/>
    <x v="5"/>
    <n v="16017.920999999998"/>
    <n v="636.0357749042123"/>
  </r>
  <r>
    <n v="890833"/>
    <s v="MANZINI PAOLO"/>
    <n v="20000"/>
    <n v="24286.54"/>
    <x v="6"/>
    <n v="20000"/>
    <n v="0"/>
  </r>
  <r>
    <n v="201983"/>
    <s v="CONDOMINIO &quot;ALESSANDRO VOLTA&quot;"/>
    <n v="20000"/>
    <n v="24847.91"/>
    <x v="6"/>
    <n v="20000"/>
    <n v="0"/>
  </r>
  <r>
    <n v="67316"/>
    <s v="FERRARI GIORGIO S.P.A."/>
    <n v="20000"/>
    <n v="39830.82"/>
    <x v="6"/>
    <n v="2000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D11" firstHeaderRow="0" firstDataRow="1" firstDataCol="1"/>
  <pivotFields count="7">
    <pivotField showAll="0"/>
    <pivotField showAll="0"/>
    <pivotField dataField="1" numFmtId="43" showAll="0"/>
    <pivotField numFmtId="43" showAll="0"/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numFmtId="43" showAll="0"/>
    <pivotField dataField="1" numFmtId="43" showAll="0"/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omma di INDENNIZZO VECCHIO" fld="2" baseField="0" baseItem="0"/>
    <dataField name="Somma di indennizzo nuovo calcolato su totale fattura fuga " fld="5" baseField="0" baseItem="0"/>
    <dataField name="Somma di differenza fra nuovo e vecchio indennizzo" fld="6" baseField="0" baseItem="0"/>
  </dataFields>
  <formats count="5">
    <format dxfId="4">
      <pivotArea collapsedLevelsAreSubtotals="1" fieldPosition="0">
        <references count="1">
          <reference field="4" count="0"/>
        </references>
      </pivotArea>
    </format>
    <format dxfId="3">
      <pivotArea collapsedLevelsAreSubtotals="1" fieldPosition="0">
        <references count="1">
          <reference field="4" count="1">
            <x v="6"/>
          </reference>
        </references>
      </pivotArea>
    </format>
    <format dxfId="2">
      <pivotArea grandRow="1" outline="0" collapsedLevelsAreSubtotals="1" fieldPosition="0"/>
    </format>
    <format dxfId="1">
      <pivotArea dataOnly="0" labelOnly="1" fieldPosition="0">
        <references count="1">
          <reference field="4" count="6">
            <x v="0"/>
            <x v="1"/>
            <x v="2"/>
            <x v="3"/>
            <x v="4"/>
            <x v="5"/>
          </reference>
        </references>
      </pivotArea>
    </format>
    <format dxfId="0">
      <pivotArea dataOnly="0" labelOnly="1" fieldPosition="0">
        <references count="1">
          <reference field="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2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5"/>
  <sheetViews>
    <sheetView workbookViewId="0">
      <pane ySplit="1" topLeftCell="A2" activePane="bottomLeft" state="frozen"/>
      <selection pane="bottomLeft" activeCell="B26" sqref="B26"/>
    </sheetView>
  </sheetViews>
  <sheetFormatPr defaultRowHeight="15" x14ac:dyDescent="0.25"/>
  <cols>
    <col min="1" max="1" width="10.5703125" style="12" bestFit="1" customWidth="1"/>
    <col min="2" max="2" width="27.85546875" style="12" customWidth="1"/>
    <col min="3" max="3" width="11.85546875" style="36" bestFit="1" customWidth="1"/>
    <col min="4" max="4" width="14.28515625" style="36" bestFit="1" customWidth="1"/>
    <col min="5" max="5" width="13" style="35" customWidth="1"/>
    <col min="6" max="16384" width="9.140625" style="12"/>
  </cols>
  <sheetData>
    <row r="1" spans="1:5" s="10" customFormat="1" ht="56.25" customHeight="1" x14ac:dyDescent="0.2">
      <c r="A1" s="9">
        <v>28353</v>
      </c>
      <c r="B1" s="9" t="s">
        <v>1</v>
      </c>
      <c r="C1" s="27" t="s">
        <v>7</v>
      </c>
      <c r="D1" s="28" t="s">
        <v>3</v>
      </c>
      <c r="E1" s="28" t="s">
        <v>2</v>
      </c>
    </row>
    <row r="2" spans="1:5" s="7" customFormat="1" ht="79.5" customHeight="1" x14ac:dyDescent="0.45">
      <c r="A2" s="6" t="s">
        <v>4</v>
      </c>
      <c r="B2" s="29"/>
      <c r="C2" s="30" t="s">
        <v>8</v>
      </c>
      <c r="D2" s="31" t="s">
        <v>6</v>
      </c>
      <c r="E2" s="31" t="s">
        <v>5</v>
      </c>
    </row>
    <row r="3" spans="1:5" s="1" customFormat="1" x14ac:dyDescent="0.25">
      <c r="A3" s="1">
        <v>118562</v>
      </c>
      <c r="C3" s="23">
        <v>438.19</v>
      </c>
      <c r="D3" s="23">
        <v>501.04</v>
      </c>
      <c r="E3" s="32">
        <v>350.09497029482782</v>
      </c>
    </row>
    <row r="4" spans="1:5" s="1" customFormat="1" x14ac:dyDescent="0.25">
      <c r="A4" s="1">
        <v>974420</v>
      </c>
      <c r="C4" s="23">
        <v>283.77999999999997</v>
      </c>
      <c r="D4" s="23">
        <v>322.48</v>
      </c>
      <c r="E4" s="32">
        <v>120.73090659340659</v>
      </c>
    </row>
    <row r="5" spans="1:5" s="1" customFormat="1" x14ac:dyDescent="0.25">
      <c r="A5" s="1">
        <v>957563</v>
      </c>
      <c r="C5" s="23">
        <v>124.89</v>
      </c>
      <c r="D5" s="23">
        <v>142.81</v>
      </c>
      <c r="E5" s="32">
        <v>10.91598837209304</v>
      </c>
    </row>
    <row r="6" spans="1:5" s="1" customFormat="1" x14ac:dyDescent="0.25">
      <c r="A6" s="1">
        <v>137818</v>
      </c>
      <c r="C6" s="23">
        <v>1861.97</v>
      </c>
      <c r="D6" s="23">
        <v>2094.92</v>
      </c>
      <c r="E6" s="32">
        <v>1806.2210852713179</v>
      </c>
    </row>
    <row r="7" spans="1:5" s="1" customFormat="1" x14ac:dyDescent="0.25">
      <c r="A7" s="1">
        <v>612824</v>
      </c>
      <c r="C7" s="23">
        <v>478.2</v>
      </c>
      <c r="D7" s="23">
        <v>546.80999999999995</v>
      </c>
      <c r="E7" s="32">
        <v>375.12147286821704</v>
      </c>
    </row>
    <row r="8" spans="1:5" s="1" customFormat="1" x14ac:dyDescent="0.25">
      <c r="A8" s="1">
        <v>76649</v>
      </c>
      <c r="C8" s="23">
        <v>1611.85</v>
      </c>
      <c r="D8" s="23">
        <v>1821.81</v>
      </c>
      <c r="E8" s="32">
        <v>290.42577519379847</v>
      </c>
    </row>
    <row r="9" spans="1:5" s="1" customFormat="1" x14ac:dyDescent="0.25">
      <c r="A9" s="1">
        <v>564890</v>
      </c>
      <c r="C9" s="23">
        <v>612.11</v>
      </c>
      <c r="D9" s="23">
        <v>682.85</v>
      </c>
      <c r="E9" s="32">
        <v>461.47423786764705</v>
      </c>
    </row>
    <row r="10" spans="1:5" s="1" customFormat="1" x14ac:dyDescent="0.25">
      <c r="A10" s="1">
        <v>912142</v>
      </c>
      <c r="C10" s="23">
        <v>67.819999999999993</v>
      </c>
      <c r="D10" s="23">
        <v>76.3</v>
      </c>
      <c r="E10" s="32">
        <v>50.153610372340417</v>
      </c>
    </row>
    <row r="11" spans="1:5" s="1" customFormat="1" x14ac:dyDescent="0.25">
      <c r="A11" s="1">
        <v>640647</v>
      </c>
      <c r="C11" s="23">
        <v>8710.0300000000007</v>
      </c>
      <c r="D11" s="23">
        <v>9844.67</v>
      </c>
      <c r="E11" s="32">
        <v>8692.8652749140892</v>
      </c>
    </row>
    <row r="12" spans="1:5" s="1" customFormat="1" x14ac:dyDescent="0.25">
      <c r="A12" s="1">
        <v>551993</v>
      </c>
      <c r="C12" s="23">
        <v>111.51</v>
      </c>
      <c r="D12" s="23">
        <v>127.5</v>
      </c>
      <c r="E12" s="32">
        <v>102.13767123287671</v>
      </c>
    </row>
    <row r="13" spans="1:5" s="1" customFormat="1" x14ac:dyDescent="0.25">
      <c r="A13" s="1">
        <v>838694</v>
      </c>
      <c r="C13" s="23">
        <v>138.27000000000001</v>
      </c>
      <c r="D13" s="23">
        <v>158.13</v>
      </c>
      <c r="E13" s="32">
        <v>91.65602061855671</v>
      </c>
    </row>
    <row r="14" spans="1:5" s="1" customFormat="1" x14ac:dyDescent="0.25">
      <c r="A14" s="1">
        <v>957324</v>
      </c>
      <c r="C14" s="23">
        <v>284.7</v>
      </c>
      <c r="D14" s="23">
        <v>320.32</v>
      </c>
      <c r="E14" s="32">
        <v>154.21979651162789</v>
      </c>
    </row>
    <row r="15" spans="1:5" s="1" customFormat="1" x14ac:dyDescent="0.25">
      <c r="A15" s="1">
        <v>651373</v>
      </c>
      <c r="C15" s="23">
        <v>2581.9699999999998</v>
      </c>
      <c r="D15" s="23">
        <v>2933.95</v>
      </c>
      <c r="E15" s="32">
        <v>2526.0641530054645</v>
      </c>
    </row>
    <row r="16" spans="1:5" s="1" customFormat="1" x14ac:dyDescent="0.25">
      <c r="A16" s="1">
        <v>124158</v>
      </c>
      <c r="C16" s="23">
        <v>347.91</v>
      </c>
      <c r="D16" s="23">
        <v>397.82</v>
      </c>
      <c r="E16" s="32">
        <v>217.58329457364343</v>
      </c>
    </row>
    <row r="17" spans="1:5" s="1" customFormat="1" x14ac:dyDescent="0.25">
      <c r="A17" s="1">
        <v>51548</v>
      </c>
      <c r="C17" s="23">
        <v>1228.07</v>
      </c>
      <c r="D17" s="23">
        <v>1388.04</v>
      </c>
      <c r="E17" s="32">
        <v>1207.4768410852712</v>
      </c>
    </row>
    <row r="18" spans="1:5" s="1" customFormat="1" x14ac:dyDescent="0.25">
      <c r="A18" s="1">
        <v>910660</v>
      </c>
      <c r="C18" s="23">
        <v>469.37</v>
      </c>
      <c r="D18" s="23">
        <v>527.1</v>
      </c>
      <c r="E18" s="32">
        <v>415.53007201646091</v>
      </c>
    </row>
    <row r="19" spans="1:5" s="1" customFormat="1" x14ac:dyDescent="0.25">
      <c r="A19" s="1">
        <v>953548</v>
      </c>
      <c r="C19" s="23">
        <v>284.63</v>
      </c>
      <c r="D19" s="23">
        <v>321.7</v>
      </c>
      <c r="E19" s="32">
        <v>216.16299418604649</v>
      </c>
    </row>
    <row r="20" spans="1:5" s="1" customFormat="1" x14ac:dyDescent="0.25">
      <c r="A20" s="1">
        <v>144162</v>
      </c>
      <c r="C20" s="23">
        <v>392.52</v>
      </c>
      <c r="D20" s="23">
        <v>448.82</v>
      </c>
      <c r="E20" s="32">
        <v>295.9881007751938</v>
      </c>
    </row>
    <row r="21" spans="1:5" s="1" customFormat="1" x14ac:dyDescent="0.25">
      <c r="A21" s="1">
        <v>143576</v>
      </c>
      <c r="C21" s="23">
        <v>98.13</v>
      </c>
      <c r="D21" s="23">
        <v>112.19</v>
      </c>
      <c r="E21" s="32">
        <v>30.311952563829024</v>
      </c>
    </row>
    <row r="22" spans="1:5" s="1" customFormat="1" x14ac:dyDescent="0.25">
      <c r="A22" s="1">
        <v>139040</v>
      </c>
      <c r="C22" s="23">
        <v>1301.33</v>
      </c>
      <c r="D22" s="23">
        <v>1487.95</v>
      </c>
      <c r="E22" s="32">
        <v>1217.7209786821704</v>
      </c>
    </row>
    <row r="23" spans="1:5" s="1" customFormat="1" x14ac:dyDescent="0.25">
      <c r="A23" s="1">
        <v>599629</v>
      </c>
      <c r="C23" s="23">
        <v>110.34</v>
      </c>
      <c r="D23" s="23">
        <v>124.73</v>
      </c>
      <c r="E23" s="32">
        <v>40.043468992248066</v>
      </c>
    </row>
    <row r="24" spans="1:5" s="1" customFormat="1" x14ac:dyDescent="0.25">
      <c r="A24" s="1">
        <v>64265</v>
      </c>
      <c r="C24" s="23">
        <v>194.79</v>
      </c>
      <c r="D24" s="23">
        <v>219.16</v>
      </c>
      <c r="E24" s="32">
        <v>154.15845930232558</v>
      </c>
    </row>
    <row r="25" spans="1:5" s="1" customFormat="1" x14ac:dyDescent="0.25">
      <c r="A25" s="1">
        <v>954922</v>
      </c>
      <c r="C25" s="23">
        <v>494.41</v>
      </c>
      <c r="D25" s="23">
        <v>556.27</v>
      </c>
      <c r="E25" s="32">
        <v>311.83070815450651</v>
      </c>
    </row>
    <row r="26" spans="1:5" s="1" customFormat="1" x14ac:dyDescent="0.25">
      <c r="A26" s="1">
        <v>115848</v>
      </c>
      <c r="C26" s="23">
        <v>1082.78</v>
      </c>
      <c r="D26" s="23">
        <v>1238.05</v>
      </c>
      <c r="E26" s="32">
        <v>982.09343992248057</v>
      </c>
    </row>
    <row r="27" spans="1:5" s="1" customFormat="1" x14ac:dyDescent="0.25">
      <c r="A27" s="1">
        <v>984475</v>
      </c>
      <c r="C27" s="23">
        <v>859.75</v>
      </c>
      <c r="D27" s="23">
        <v>983.04</v>
      </c>
      <c r="E27" s="32">
        <v>846.09221698113208</v>
      </c>
    </row>
    <row r="28" spans="1:5" s="1" customFormat="1" x14ac:dyDescent="0.25">
      <c r="A28" s="1">
        <v>16662</v>
      </c>
      <c r="C28" s="23">
        <v>698.06</v>
      </c>
      <c r="D28" s="23">
        <v>798.14</v>
      </c>
      <c r="E28" s="32">
        <v>537.29085271317831</v>
      </c>
    </row>
    <row r="29" spans="1:5" s="1" customFormat="1" x14ac:dyDescent="0.25">
      <c r="A29" s="1">
        <v>857947</v>
      </c>
      <c r="C29" s="23">
        <v>175.87</v>
      </c>
      <c r="D29" s="23">
        <v>197.88</v>
      </c>
      <c r="E29" s="32">
        <v>147.01027884421094</v>
      </c>
    </row>
    <row r="30" spans="1:5" s="1" customFormat="1" x14ac:dyDescent="0.25">
      <c r="A30" s="1">
        <v>654882</v>
      </c>
      <c r="C30" s="23">
        <v>244.2</v>
      </c>
      <c r="D30" s="23">
        <v>279.24</v>
      </c>
      <c r="E30" s="32">
        <v>228.56661139722635</v>
      </c>
    </row>
    <row r="31" spans="1:5" s="1" customFormat="1" x14ac:dyDescent="0.25">
      <c r="A31" s="1">
        <v>892426</v>
      </c>
      <c r="C31" s="23">
        <v>340.1</v>
      </c>
      <c r="D31" s="23">
        <v>388.89</v>
      </c>
      <c r="E31" s="32">
        <v>197.62072164948455</v>
      </c>
    </row>
    <row r="32" spans="1:5" s="1" customFormat="1" x14ac:dyDescent="0.25">
      <c r="A32" s="1">
        <v>107370</v>
      </c>
      <c r="C32" s="23">
        <v>3484.72</v>
      </c>
      <c r="D32" s="23">
        <v>3984.46</v>
      </c>
      <c r="E32" s="32">
        <v>3441.9246802325579</v>
      </c>
    </row>
    <row r="33" spans="1:5" s="1" customFormat="1" x14ac:dyDescent="0.25">
      <c r="A33" s="1">
        <v>850842</v>
      </c>
      <c r="C33" s="23">
        <v>495.11</v>
      </c>
      <c r="D33" s="23">
        <v>566.14</v>
      </c>
      <c r="E33" s="32">
        <v>373.629172979798</v>
      </c>
    </row>
    <row r="34" spans="1:5" s="1" customFormat="1" x14ac:dyDescent="0.25">
      <c r="A34" s="1">
        <v>77921</v>
      </c>
      <c r="C34" s="23">
        <v>588.78</v>
      </c>
      <c r="D34" s="23">
        <v>673.2</v>
      </c>
      <c r="E34" s="32">
        <v>507.3863505154639</v>
      </c>
    </row>
    <row r="35" spans="1:5" s="1" customFormat="1" x14ac:dyDescent="0.25">
      <c r="A35" s="1">
        <v>568931</v>
      </c>
      <c r="C35" s="23">
        <v>441.59</v>
      </c>
      <c r="D35" s="23">
        <v>504.89</v>
      </c>
      <c r="E35" s="32">
        <v>404.15331395348835</v>
      </c>
    </row>
    <row r="36" spans="1:5" s="1" customFormat="1" x14ac:dyDescent="0.25">
      <c r="A36" s="1">
        <v>597346</v>
      </c>
      <c r="C36" s="23">
        <v>419.21</v>
      </c>
      <c r="D36" s="23">
        <v>479.35</v>
      </c>
      <c r="E36" s="32">
        <v>340.15498450701602</v>
      </c>
    </row>
    <row r="37" spans="1:5" s="1" customFormat="1" x14ac:dyDescent="0.25">
      <c r="A37" s="1">
        <v>201039</v>
      </c>
      <c r="C37" s="23">
        <v>3048.72</v>
      </c>
      <c r="D37" s="23">
        <v>3485.94</v>
      </c>
      <c r="E37" s="32">
        <v>2918.2996899224804</v>
      </c>
    </row>
    <row r="38" spans="1:5" s="1" customFormat="1" x14ac:dyDescent="0.25">
      <c r="A38" s="1">
        <v>222926</v>
      </c>
      <c r="C38" s="23">
        <v>836.25</v>
      </c>
      <c r="D38" s="23">
        <v>956.22</v>
      </c>
      <c r="E38" s="32">
        <v>600.61459007414896</v>
      </c>
    </row>
    <row r="39" spans="1:5" s="1" customFormat="1" x14ac:dyDescent="0.25">
      <c r="A39" s="1">
        <v>211867</v>
      </c>
      <c r="C39" s="23">
        <v>389.16</v>
      </c>
      <c r="D39" s="23">
        <v>444.98</v>
      </c>
      <c r="E39" s="32">
        <v>340.32767441860466</v>
      </c>
    </row>
    <row r="40" spans="1:5" s="1" customFormat="1" x14ac:dyDescent="0.25">
      <c r="A40" s="1">
        <v>12114</v>
      </c>
      <c r="C40" s="23">
        <v>713.49</v>
      </c>
      <c r="D40" s="23">
        <v>815.82</v>
      </c>
      <c r="E40" s="32">
        <v>410.37050900592794</v>
      </c>
    </row>
    <row r="41" spans="1:5" s="1" customFormat="1" x14ac:dyDescent="0.25">
      <c r="A41" s="1">
        <v>222965</v>
      </c>
      <c r="C41" s="23">
        <v>1965.94</v>
      </c>
      <c r="D41" s="23">
        <v>2247.87</v>
      </c>
      <c r="E41" s="32">
        <v>1790.8928648648648</v>
      </c>
    </row>
    <row r="42" spans="1:5" s="1" customFormat="1" x14ac:dyDescent="0.25">
      <c r="A42" s="1">
        <v>103205</v>
      </c>
      <c r="C42" s="23">
        <v>1344.33</v>
      </c>
      <c r="D42" s="23">
        <v>1537.09</v>
      </c>
      <c r="E42" s="32">
        <v>301.36591085271311</v>
      </c>
    </row>
    <row r="43" spans="1:5" s="1" customFormat="1" x14ac:dyDescent="0.25">
      <c r="A43" s="1">
        <v>225374</v>
      </c>
      <c r="C43" s="23">
        <v>9060.2199999999993</v>
      </c>
      <c r="D43" s="23">
        <v>10240.450000000001</v>
      </c>
      <c r="E43" s="32">
        <v>8941.1828875968986</v>
      </c>
    </row>
    <row r="44" spans="1:5" s="1" customFormat="1" x14ac:dyDescent="0.25">
      <c r="A44" s="1">
        <v>38737</v>
      </c>
      <c r="C44" s="23">
        <v>186.22</v>
      </c>
      <c r="D44" s="23">
        <v>212.93</v>
      </c>
      <c r="E44" s="32">
        <v>130.8486649484536</v>
      </c>
    </row>
    <row r="45" spans="1:5" s="1" customFormat="1" x14ac:dyDescent="0.25">
      <c r="A45" s="1">
        <v>75814</v>
      </c>
      <c r="C45" s="23">
        <v>3214.08</v>
      </c>
      <c r="D45" s="23">
        <v>3632.77</v>
      </c>
      <c r="E45" s="32">
        <v>2331.9508720930235</v>
      </c>
    </row>
    <row r="46" spans="1:5" s="1" customFormat="1" x14ac:dyDescent="0.25">
      <c r="A46" s="1">
        <v>222545</v>
      </c>
      <c r="C46" s="23">
        <v>2008.31</v>
      </c>
      <c r="D46" s="23">
        <v>2296.31</v>
      </c>
      <c r="E46" s="32">
        <v>1770.4990406976744</v>
      </c>
    </row>
    <row r="47" spans="1:5" s="1" customFormat="1" x14ac:dyDescent="0.25">
      <c r="A47" s="1">
        <v>922506</v>
      </c>
      <c r="C47" s="23">
        <v>566.46</v>
      </c>
      <c r="D47" s="23">
        <v>647.67999999999995</v>
      </c>
      <c r="E47" s="32">
        <v>247.072</v>
      </c>
    </row>
    <row r="48" spans="1:5" s="1" customFormat="1" x14ac:dyDescent="0.25">
      <c r="A48" s="1">
        <v>216975</v>
      </c>
      <c r="C48" s="23">
        <v>5485.22</v>
      </c>
      <c r="D48" s="23">
        <v>6271.84</v>
      </c>
      <c r="E48" s="32">
        <v>5331.2201356589148</v>
      </c>
    </row>
    <row r="49" spans="1:5" s="1" customFormat="1" x14ac:dyDescent="0.25">
      <c r="A49" s="1">
        <v>43212</v>
      </c>
      <c r="C49" s="23">
        <v>6478.8</v>
      </c>
      <c r="D49" s="23">
        <v>7407.88</v>
      </c>
      <c r="E49" s="32">
        <v>5832.9912938144334</v>
      </c>
    </row>
    <row r="50" spans="1:5" s="1" customFormat="1" x14ac:dyDescent="0.25">
      <c r="A50" s="1">
        <v>511969</v>
      </c>
      <c r="C50" s="23">
        <v>801.76</v>
      </c>
      <c r="D50" s="23">
        <v>916.78</v>
      </c>
      <c r="E50" s="32">
        <v>515.33575773195878</v>
      </c>
    </row>
    <row r="51" spans="1:5" s="1" customFormat="1" x14ac:dyDescent="0.25">
      <c r="A51" s="1">
        <v>567007</v>
      </c>
      <c r="C51" s="23">
        <v>3308.53</v>
      </c>
      <c r="D51" s="23">
        <v>3782.99</v>
      </c>
      <c r="E51" s="32">
        <v>3213.9398837209305</v>
      </c>
    </row>
    <row r="52" spans="1:5" s="1" customFormat="1" x14ac:dyDescent="0.25">
      <c r="A52" s="1">
        <v>207610</v>
      </c>
      <c r="C52" s="23">
        <v>6694</v>
      </c>
      <c r="D52" s="23">
        <v>7653.95</v>
      </c>
      <c r="E52" s="32">
        <v>6412.3677228682172</v>
      </c>
    </row>
    <row r="53" spans="1:5" s="1" customFormat="1" x14ac:dyDescent="0.25">
      <c r="A53" s="1">
        <v>145530</v>
      </c>
      <c r="C53" s="23">
        <v>1008.06</v>
      </c>
      <c r="D53" s="23">
        <v>1152.6500000000001</v>
      </c>
      <c r="E53" s="32">
        <v>627.30687984496126</v>
      </c>
    </row>
    <row r="54" spans="1:5" s="1" customFormat="1" x14ac:dyDescent="0.25">
      <c r="A54" s="1">
        <v>519734</v>
      </c>
      <c r="C54" s="23">
        <v>2715.68</v>
      </c>
      <c r="D54" s="23">
        <v>3153.03</v>
      </c>
      <c r="E54" s="32">
        <v>2619.2553186813184</v>
      </c>
    </row>
    <row r="55" spans="1:5" s="1" customFormat="1" x14ac:dyDescent="0.25">
      <c r="A55" s="1">
        <v>589684</v>
      </c>
      <c r="C55" s="23">
        <v>175.08</v>
      </c>
      <c r="D55" s="23">
        <v>200.19</v>
      </c>
      <c r="E55" s="32">
        <v>110.48711765865197</v>
      </c>
    </row>
    <row r="56" spans="1:5" s="1" customFormat="1" x14ac:dyDescent="0.25">
      <c r="A56" s="1">
        <v>67497</v>
      </c>
      <c r="C56" s="23">
        <v>9859.6200000000008</v>
      </c>
      <c r="D56" s="23">
        <v>11144.11</v>
      </c>
      <c r="E56" s="32">
        <v>7539.65868757713</v>
      </c>
    </row>
    <row r="57" spans="1:5" s="1" customFormat="1" x14ac:dyDescent="0.25">
      <c r="A57" s="1">
        <v>47603</v>
      </c>
      <c r="C57" s="23">
        <v>139.38999999999999</v>
      </c>
      <c r="D57" s="23">
        <v>159.4</v>
      </c>
      <c r="E57" s="32">
        <v>43.85876288659793</v>
      </c>
    </row>
    <row r="58" spans="1:5" s="1" customFormat="1" x14ac:dyDescent="0.25">
      <c r="A58" s="1">
        <v>208843</v>
      </c>
      <c r="C58" s="23">
        <v>611.01</v>
      </c>
      <c r="D58" s="23">
        <v>698.62</v>
      </c>
      <c r="E58" s="32">
        <v>575.81093931686041</v>
      </c>
    </row>
    <row r="59" spans="1:5" s="1" customFormat="1" x14ac:dyDescent="0.25">
      <c r="A59" s="1">
        <v>120732</v>
      </c>
      <c r="C59" s="23">
        <v>430.42</v>
      </c>
      <c r="D59" s="23">
        <v>492.12</v>
      </c>
      <c r="E59" s="32">
        <v>324.93602713178296</v>
      </c>
    </row>
    <row r="60" spans="1:5" s="1" customFormat="1" x14ac:dyDescent="0.25">
      <c r="A60" s="1">
        <v>834042</v>
      </c>
      <c r="C60" s="23">
        <v>178.42</v>
      </c>
      <c r="D60" s="23">
        <v>204.01</v>
      </c>
      <c r="E60" s="32">
        <v>168.06738461538461</v>
      </c>
    </row>
    <row r="61" spans="1:5" s="1" customFormat="1" x14ac:dyDescent="0.25">
      <c r="A61" s="1">
        <v>956827</v>
      </c>
      <c r="C61" s="23">
        <v>439.35</v>
      </c>
      <c r="D61" s="23">
        <v>502.38</v>
      </c>
      <c r="E61" s="32">
        <v>358.66744186046515</v>
      </c>
    </row>
    <row r="62" spans="1:5" s="1" customFormat="1" x14ac:dyDescent="0.25">
      <c r="A62" s="1">
        <v>986024</v>
      </c>
      <c r="C62" s="23">
        <v>113.24</v>
      </c>
      <c r="D62" s="23">
        <v>128.69999999999999</v>
      </c>
      <c r="E62" s="32">
        <v>84.804285714285697</v>
      </c>
    </row>
    <row r="63" spans="1:5" s="1" customFormat="1" x14ac:dyDescent="0.25">
      <c r="A63" s="1">
        <v>593147</v>
      </c>
      <c r="C63" s="23">
        <v>2754.33</v>
      </c>
      <c r="D63" s="23">
        <v>3149.31</v>
      </c>
      <c r="E63" s="32">
        <v>2721.2377422680411</v>
      </c>
    </row>
    <row r="64" spans="1:5" s="1" customFormat="1" x14ac:dyDescent="0.25">
      <c r="A64" s="1">
        <v>542825</v>
      </c>
      <c r="C64" s="23">
        <v>1229.6600000000001</v>
      </c>
      <c r="D64" s="23">
        <v>1389.86</v>
      </c>
      <c r="E64" s="32">
        <v>1096.0924806201551</v>
      </c>
    </row>
    <row r="65" spans="1:5" s="1" customFormat="1" x14ac:dyDescent="0.25">
      <c r="A65" s="1">
        <v>530863</v>
      </c>
      <c r="C65" s="23">
        <v>521.87</v>
      </c>
      <c r="D65" s="23">
        <v>596.70000000000005</v>
      </c>
      <c r="E65" s="32">
        <v>512.9305523255814</v>
      </c>
    </row>
    <row r="66" spans="1:5" s="1" customFormat="1" x14ac:dyDescent="0.25">
      <c r="A66" s="1">
        <v>78078</v>
      </c>
      <c r="C66" s="23">
        <v>133.44999999999999</v>
      </c>
      <c r="D66" s="23">
        <v>149.91</v>
      </c>
      <c r="E66" s="32">
        <v>83.218141025641017</v>
      </c>
    </row>
    <row r="67" spans="1:5" s="4" customFormat="1" ht="15" customHeight="1" x14ac:dyDescent="0.25">
      <c r="A67" s="4">
        <v>640760</v>
      </c>
      <c r="C67" s="33">
        <v>10566.84</v>
      </c>
      <c r="D67" s="33">
        <v>12082.33</v>
      </c>
      <c r="E67" s="32">
        <v>10466.588863636363</v>
      </c>
    </row>
    <row r="68" spans="1:5" s="4" customFormat="1" ht="15" customHeight="1" x14ac:dyDescent="0.25">
      <c r="A68" s="4">
        <v>643251</v>
      </c>
      <c r="C68" s="33">
        <v>614.07000000000005</v>
      </c>
      <c r="D68" s="33">
        <v>630.79</v>
      </c>
      <c r="E68" s="32">
        <v>47.851493506493512</v>
      </c>
    </row>
    <row r="69" spans="1:5" s="4" customFormat="1" x14ac:dyDescent="0.25">
      <c r="A69" s="4">
        <v>563771</v>
      </c>
      <c r="C69" s="33">
        <v>139.12</v>
      </c>
      <c r="D69" s="33">
        <v>157.25</v>
      </c>
      <c r="E69" s="32">
        <v>110.4801098901099</v>
      </c>
    </row>
    <row r="70" spans="1:5" s="1" customFormat="1" x14ac:dyDescent="0.25">
      <c r="A70" s="1">
        <v>67316</v>
      </c>
      <c r="C70" s="23">
        <v>35239.800000000003</v>
      </c>
      <c r="D70" s="23">
        <v>39830.82</v>
      </c>
      <c r="E70" s="32">
        <v>20000</v>
      </c>
    </row>
    <row r="71" spans="1:5" s="1" customFormat="1" x14ac:dyDescent="0.25">
      <c r="A71" s="1">
        <v>29730</v>
      </c>
      <c r="C71" s="23">
        <v>2224.64</v>
      </c>
      <c r="D71" s="23">
        <v>2543.6799999999998</v>
      </c>
      <c r="E71" s="32">
        <v>2193.447441860465</v>
      </c>
    </row>
    <row r="72" spans="1:5" s="1" customFormat="1" x14ac:dyDescent="0.25">
      <c r="A72" s="1">
        <v>91352</v>
      </c>
      <c r="C72" s="23">
        <v>3626.65</v>
      </c>
      <c r="D72" s="23">
        <v>4099.07</v>
      </c>
      <c r="E72" s="32">
        <v>3499.781734496124</v>
      </c>
    </row>
    <row r="73" spans="1:5" s="1" customFormat="1" x14ac:dyDescent="0.25">
      <c r="A73" s="1">
        <v>954364</v>
      </c>
      <c r="C73" s="23">
        <v>171.72</v>
      </c>
      <c r="D73" s="23">
        <v>196.37</v>
      </c>
      <c r="E73" s="32">
        <v>34.654147286821711</v>
      </c>
    </row>
    <row r="74" spans="1:5" s="1" customFormat="1" x14ac:dyDescent="0.25">
      <c r="A74" s="1">
        <v>39662</v>
      </c>
      <c r="C74" s="23">
        <v>97.02</v>
      </c>
      <c r="D74" s="23">
        <v>110.94</v>
      </c>
      <c r="E74" s="32">
        <v>61.453144329896908</v>
      </c>
    </row>
    <row r="75" spans="1:5" s="1" customFormat="1" x14ac:dyDescent="0.25">
      <c r="A75" s="1">
        <v>553612</v>
      </c>
      <c r="C75" s="23">
        <v>162.46</v>
      </c>
      <c r="D75" s="23">
        <v>182.78</v>
      </c>
      <c r="E75" s="32">
        <v>130.188507751938</v>
      </c>
    </row>
    <row r="76" spans="1:5" s="1" customFormat="1" x14ac:dyDescent="0.25">
      <c r="A76" s="1">
        <v>79220</v>
      </c>
      <c r="C76" s="23">
        <v>682.79</v>
      </c>
      <c r="D76" s="23">
        <v>771.74</v>
      </c>
      <c r="E76" s="32">
        <v>596.99851744186049</v>
      </c>
    </row>
    <row r="77" spans="1:5" s="1" customFormat="1" x14ac:dyDescent="0.25">
      <c r="A77" s="1">
        <v>87081</v>
      </c>
      <c r="C77" s="23">
        <v>215.87</v>
      </c>
      <c r="D77" s="23">
        <v>244.01</v>
      </c>
      <c r="E77" s="32">
        <v>195.61281976744186</v>
      </c>
    </row>
    <row r="78" spans="1:5" s="1" customFormat="1" x14ac:dyDescent="0.25">
      <c r="A78" s="1">
        <v>870348</v>
      </c>
      <c r="C78" s="23">
        <v>379.33</v>
      </c>
      <c r="D78" s="23">
        <v>426.79</v>
      </c>
      <c r="E78" s="32">
        <v>369.27686597938145</v>
      </c>
    </row>
    <row r="79" spans="1:5" s="1" customFormat="1" x14ac:dyDescent="0.25">
      <c r="A79" s="1">
        <v>848418</v>
      </c>
      <c r="C79" s="23">
        <v>1620.25</v>
      </c>
      <c r="D79" s="23">
        <v>1852.61</v>
      </c>
      <c r="E79" s="32">
        <v>1596.1288041237112</v>
      </c>
    </row>
    <row r="80" spans="1:5" s="1" customFormat="1" x14ac:dyDescent="0.25">
      <c r="A80" s="1">
        <v>945466</v>
      </c>
      <c r="C80" s="23">
        <v>138.27000000000001</v>
      </c>
      <c r="D80" s="23">
        <v>158.13</v>
      </c>
      <c r="E80" s="32">
        <v>89.29725979873534</v>
      </c>
    </row>
    <row r="81" spans="1:5" s="1" customFormat="1" x14ac:dyDescent="0.25">
      <c r="A81" s="1">
        <v>844675</v>
      </c>
      <c r="C81" s="23">
        <v>124.89</v>
      </c>
      <c r="D81" s="23">
        <v>142.81</v>
      </c>
      <c r="E81" s="32">
        <v>107.45823711340206</v>
      </c>
    </row>
    <row r="82" spans="1:5" s="1" customFormat="1" x14ac:dyDescent="0.25">
      <c r="A82" s="1">
        <v>922216</v>
      </c>
      <c r="C82" s="23">
        <v>855.5</v>
      </c>
      <c r="D82" s="23">
        <v>966.97</v>
      </c>
      <c r="E82" s="32">
        <v>836.36663013698626</v>
      </c>
    </row>
    <row r="83" spans="1:5" s="1" customFormat="1" x14ac:dyDescent="0.25">
      <c r="A83" s="1">
        <v>998729</v>
      </c>
      <c r="C83" s="23">
        <v>469.46</v>
      </c>
      <c r="D83" s="23">
        <v>536.78</v>
      </c>
      <c r="E83" s="32">
        <v>371.26087209302324</v>
      </c>
    </row>
    <row r="84" spans="1:5" s="1" customFormat="1" x14ac:dyDescent="0.25">
      <c r="A84" s="1">
        <v>593963</v>
      </c>
      <c r="C84" s="23">
        <v>150.54</v>
      </c>
      <c r="D84" s="23">
        <v>172.15</v>
      </c>
      <c r="E84" s="32">
        <v>94.058100775193793</v>
      </c>
    </row>
    <row r="85" spans="1:5" s="1" customFormat="1" x14ac:dyDescent="0.25">
      <c r="A85" s="1">
        <v>652568</v>
      </c>
      <c r="C85" s="23">
        <v>92.56</v>
      </c>
      <c r="D85" s="23">
        <v>105.84</v>
      </c>
      <c r="E85" s="32">
        <v>78.532195269860523</v>
      </c>
    </row>
    <row r="86" spans="1:5" s="1" customFormat="1" x14ac:dyDescent="0.25">
      <c r="A86" s="1">
        <v>844443</v>
      </c>
      <c r="C86" s="23">
        <v>828.53</v>
      </c>
      <c r="D86" s="23">
        <v>947.35</v>
      </c>
      <c r="E86" s="32">
        <v>814.19309278350511</v>
      </c>
    </row>
    <row r="87" spans="1:5" s="1" customFormat="1" x14ac:dyDescent="0.25">
      <c r="A87" s="1">
        <v>640829</v>
      </c>
      <c r="C87" s="23">
        <v>879.83</v>
      </c>
      <c r="D87" s="23">
        <v>1006.02</v>
      </c>
      <c r="E87" s="32">
        <v>831.49881057268726</v>
      </c>
    </row>
    <row r="88" spans="1:5" s="1" customFormat="1" x14ac:dyDescent="0.25">
      <c r="A88" s="1">
        <v>608101</v>
      </c>
      <c r="C88" s="23">
        <v>95.44</v>
      </c>
      <c r="D88" s="23">
        <v>106.48</v>
      </c>
      <c r="E88" s="32">
        <v>81.867628865979384</v>
      </c>
    </row>
    <row r="89" spans="1:5" s="1" customFormat="1" x14ac:dyDescent="0.25">
      <c r="A89" s="1">
        <v>629678</v>
      </c>
      <c r="C89" s="23">
        <v>191.89</v>
      </c>
      <c r="D89" s="23">
        <v>216.89</v>
      </c>
      <c r="E89" s="32">
        <v>167.65953488372091</v>
      </c>
    </row>
    <row r="90" spans="1:5" s="1" customFormat="1" x14ac:dyDescent="0.25">
      <c r="A90" s="1">
        <v>541286</v>
      </c>
      <c r="C90" s="23">
        <v>781.94</v>
      </c>
      <c r="D90" s="23">
        <v>883.82</v>
      </c>
      <c r="E90" s="32">
        <v>67.388488372092979</v>
      </c>
    </row>
    <row r="91" spans="1:5" s="1" customFormat="1" x14ac:dyDescent="0.25">
      <c r="A91" s="1">
        <v>634652</v>
      </c>
      <c r="C91" s="23">
        <v>214.11</v>
      </c>
      <c r="D91" s="23">
        <v>244.83</v>
      </c>
      <c r="E91" s="32">
        <v>201.77753004807693</v>
      </c>
    </row>
    <row r="92" spans="1:5" s="1" customFormat="1" x14ac:dyDescent="0.25">
      <c r="A92" s="1">
        <v>622581</v>
      </c>
      <c r="C92" s="23">
        <v>497.26</v>
      </c>
      <c r="D92" s="23">
        <v>568.59</v>
      </c>
      <c r="E92" s="32">
        <v>359.46512580432272</v>
      </c>
    </row>
    <row r="93" spans="1:5" s="1" customFormat="1" x14ac:dyDescent="0.25">
      <c r="A93" s="1">
        <v>6936</v>
      </c>
      <c r="C93" s="23">
        <v>2289.3200000000002</v>
      </c>
      <c r="D93" s="23">
        <v>2617.63</v>
      </c>
      <c r="E93" s="32">
        <v>2247.9194767441863</v>
      </c>
    </row>
    <row r="94" spans="1:5" s="1" customFormat="1" x14ac:dyDescent="0.25">
      <c r="A94" s="1">
        <v>118416</v>
      </c>
      <c r="C94" s="23">
        <v>363.53</v>
      </c>
      <c r="D94" s="23">
        <v>415.64</v>
      </c>
      <c r="E94" s="32">
        <v>306.11658914728679</v>
      </c>
    </row>
    <row r="95" spans="1:5" s="1" customFormat="1" x14ac:dyDescent="0.25">
      <c r="A95" s="1">
        <v>48157</v>
      </c>
      <c r="C95" s="23">
        <v>375.79</v>
      </c>
      <c r="D95" s="23">
        <v>429.68</v>
      </c>
      <c r="E95" s="32">
        <v>349.26883505154643</v>
      </c>
    </row>
    <row r="96" spans="1:5" s="1" customFormat="1" x14ac:dyDescent="0.25">
      <c r="A96" s="1">
        <v>847973</v>
      </c>
      <c r="C96" s="23">
        <v>214.11</v>
      </c>
      <c r="D96" s="23">
        <v>244.83</v>
      </c>
      <c r="E96" s="32">
        <v>191.13235051546394</v>
      </c>
    </row>
    <row r="97" spans="1:5" s="1" customFormat="1" x14ac:dyDescent="0.25">
      <c r="A97" s="1">
        <v>10270</v>
      </c>
      <c r="C97" s="23">
        <v>526.33000000000004</v>
      </c>
      <c r="D97" s="23">
        <v>601.82000000000005</v>
      </c>
      <c r="E97" s="32">
        <v>456.07187015503882</v>
      </c>
    </row>
    <row r="98" spans="1:5" s="1" customFormat="1" x14ac:dyDescent="0.25">
      <c r="A98" s="1">
        <v>136379</v>
      </c>
      <c r="C98" s="23">
        <v>291.04000000000002</v>
      </c>
      <c r="D98" s="23">
        <v>332.77</v>
      </c>
      <c r="E98" s="32">
        <v>220.34304347826088</v>
      </c>
    </row>
    <row r="99" spans="1:5" s="1" customFormat="1" x14ac:dyDescent="0.25">
      <c r="A99" s="1">
        <v>221392</v>
      </c>
      <c r="C99" s="23">
        <v>945.62</v>
      </c>
      <c r="D99" s="23">
        <v>1081.21</v>
      </c>
      <c r="E99" s="32">
        <v>530.97174418604652</v>
      </c>
    </row>
    <row r="100" spans="1:5" s="1" customFormat="1" x14ac:dyDescent="0.25">
      <c r="A100" s="1">
        <v>124680</v>
      </c>
      <c r="C100" s="23">
        <v>554.20000000000005</v>
      </c>
      <c r="D100" s="23">
        <v>633.67999999999995</v>
      </c>
      <c r="E100" s="32">
        <v>487.49156976744189</v>
      </c>
    </row>
    <row r="101" spans="1:5" s="1" customFormat="1" x14ac:dyDescent="0.25">
      <c r="A101" s="1">
        <v>211377</v>
      </c>
      <c r="C101" s="23">
        <v>122.66</v>
      </c>
      <c r="D101" s="23">
        <v>140.25</v>
      </c>
      <c r="E101" s="32">
        <v>113.7608414766558</v>
      </c>
    </row>
    <row r="102" spans="1:5" s="1" customFormat="1" x14ac:dyDescent="0.25">
      <c r="A102" s="1">
        <v>967218</v>
      </c>
      <c r="C102" s="23">
        <v>76.5</v>
      </c>
      <c r="D102" s="23">
        <v>86.08</v>
      </c>
      <c r="E102" s="32">
        <v>53.553639344262294</v>
      </c>
    </row>
    <row r="103" spans="1:5" s="1" customFormat="1" ht="13.5" customHeight="1" x14ac:dyDescent="0.25">
      <c r="A103" s="1">
        <v>648442</v>
      </c>
      <c r="C103" s="23">
        <v>70.25</v>
      </c>
      <c r="D103" s="23">
        <v>80.33</v>
      </c>
      <c r="E103" s="32">
        <v>31.122933526011565</v>
      </c>
    </row>
    <row r="104" spans="1:5" s="1" customFormat="1" x14ac:dyDescent="0.25">
      <c r="A104" s="1">
        <v>100017</v>
      </c>
      <c r="C104" s="23">
        <v>165.04</v>
      </c>
      <c r="D104" s="23">
        <v>188.69</v>
      </c>
      <c r="E104" s="32">
        <v>136.86198643410853</v>
      </c>
    </row>
    <row r="105" spans="1:5" s="1" customFormat="1" x14ac:dyDescent="0.25">
      <c r="A105" s="1">
        <v>857673</v>
      </c>
      <c r="C105" s="23">
        <v>396.57</v>
      </c>
      <c r="D105" s="23">
        <v>448.22</v>
      </c>
      <c r="E105" s="32">
        <v>393.54773195876288</v>
      </c>
    </row>
    <row r="106" spans="1:5" s="1" customFormat="1" x14ac:dyDescent="0.25">
      <c r="A106" s="1">
        <v>100451</v>
      </c>
      <c r="C106" s="23">
        <v>1019.22</v>
      </c>
      <c r="D106" s="23">
        <v>1165.4100000000001</v>
      </c>
      <c r="E106" s="32">
        <v>988.60817829457369</v>
      </c>
    </row>
    <row r="107" spans="1:5" s="1" customFormat="1" x14ac:dyDescent="0.25">
      <c r="A107" s="1">
        <v>28852</v>
      </c>
      <c r="C107" s="23">
        <v>1073.8499999999999</v>
      </c>
      <c r="D107" s="23">
        <v>1227.8499999999999</v>
      </c>
      <c r="E107" s="32">
        <v>953.8479844961239</v>
      </c>
    </row>
    <row r="108" spans="1:5" s="1" customFormat="1" x14ac:dyDescent="0.25">
      <c r="A108" s="1">
        <v>631664</v>
      </c>
      <c r="C108" s="23">
        <v>1301.6300000000001</v>
      </c>
      <c r="D108" s="23">
        <v>1471.22</v>
      </c>
      <c r="E108" s="32">
        <v>1222.8102577319589</v>
      </c>
    </row>
    <row r="109" spans="1:5" s="1" customFormat="1" x14ac:dyDescent="0.25">
      <c r="A109" s="1">
        <v>577671</v>
      </c>
      <c r="C109" s="23">
        <v>1448.75</v>
      </c>
      <c r="D109" s="23">
        <v>1637.45</v>
      </c>
      <c r="E109" s="32">
        <v>1272.2246511627907</v>
      </c>
    </row>
    <row r="110" spans="1:5" s="1" customFormat="1" x14ac:dyDescent="0.25">
      <c r="A110" s="1">
        <v>900988</v>
      </c>
      <c r="C110" s="23">
        <v>406.16</v>
      </c>
      <c r="D110" s="23">
        <v>459.1</v>
      </c>
      <c r="E110" s="32">
        <v>321.54483542319753</v>
      </c>
    </row>
    <row r="111" spans="1:5" s="1" customFormat="1" x14ac:dyDescent="0.25">
      <c r="A111" s="1">
        <v>638516</v>
      </c>
      <c r="C111" s="23">
        <v>1513.2</v>
      </c>
      <c r="D111" s="23">
        <v>1730.2</v>
      </c>
      <c r="E111" s="32">
        <v>1497.6421587301588</v>
      </c>
    </row>
    <row r="112" spans="1:5" s="1" customFormat="1" x14ac:dyDescent="0.25">
      <c r="A112" s="1">
        <v>156997</v>
      </c>
      <c r="C112" s="23">
        <v>141.62</v>
      </c>
      <c r="D112" s="23">
        <v>161.93</v>
      </c>
      <c r="E112" s="32">
        <v>83.779113515176363</v>
      </c>
    </row>
    <row r="113" spans="1:5" s="1" customFormat="1" x14ac:dyDescent="0.25">
      <c r="A113" s="1">
        <v>596363</v>
      </c>
      <c r="C113" s="23">
        <v>11121.4</v>
      </c>
      <c r="D113" s="23">
        <v>12570.18</v>
      </c>
      <c r="E113" s="32">
        <v>10794.147596899224</v>
      </c>
    </row>
    <row r="114" spans="1:5" s="1" customFormat="1" x14ac:dyDescent="0.25">
      <c r="A114" s="1">
        <v>124111</v>
      </c>
      <c r="C114" s="23">
        <v>6319.33</v>
      </c>
      <c r="D114" s="23">
        <v>7225.55</v>
      </c>
      <c r="E114" s="32">
        <v>6269.9681395348834</v>
      </c>
    </row>
    <row r="115" spans="1:5" s="1" customFormat="1" x14ac:dyDescent="0.25">
      <c r="A115" s="1">
        <v>61766</v>
      </c>
      <c r="C115" s="23">
        <v>5101.43</v>
      </c>
      <c r="D115" s="23">
        <v>5690.98</v>
      </c>
      <c r="E115" s="32">
        <v>5075.146206896552</v>
      </c>
    </row>
    <row r="116" spans="1:5" s="1" customFormat="1" x14ac:dyDescent="0.25">
      <c r="A116" s="1">
        <v>572725</v>
      </c>
      <c r="C116" s="23">
        <v>653.46</v>
      </c>
      <c r="D116" s="23">
        <v>747.14</v>
      </c>
      <c r="E116" s="32">
        <v>621.19466569767451</v>
      </c>
    </row>
    <row r="117" spans="1:5" s="1" customFormat="1" x14ac:dyDescent="0.25">
      <c r="A117" s="1">
        <v>17868</v>
      </c>
      <c r="C117" s="23">
        <v>342.33</v>
      </c>
      <c r="D117" s="23">
        <v>391.42</v>
      </c>
      <c r="E117" s="32">
        <v>192.40830516247377</v>
      </c>
    </row>
    <row r="118" spans="1:5" s="1" customFormat="1" x14ac:dyDescent="0.25">
      <c r="A118" s="1">
        <v>945728</v>
      </c>
      <c r="C118" s="23">
        <v>262.05</v>
      </c>
      <c r="D118" s="23">
        <v>299.64999999999998</v>
      </c>
      <c r="E118" s="32">
        <v>242.82177810077519</v>
      </c>
    </row>
    <row r="119" spans="1:5" s="1" customFormat="1" x14ac:dyDescent="0.25">
      <c r="A119" s="1">
        <v>555336</v>
      </c>
      <c r="C119" s="23">
        <v>477.27</v>
      </c>
      <c r="D119" s="23">
        <v>545.70000000000005</v>
      </c>
      <c r="E119" s="32">
        <v>430.62562015503875</v>
      </c>
    </row>
    <row r="120" spans="1:5" s="1" customFormat="1" x14ac:dyDescent="0.25">
      <c r="A120" s="1">
        <v>152138</v>
      </c>
      <c r="C120" s="23">
        <v>529.29</v>
      </c>
      <c r="D120" s="23">
        <v>598.24</v>
      </c>
      <c r="E120" s="32">
        <v>437.1080329457364</v>
      </c>
    </row>
    <row r="121" spans="1:5" s="1" customFormat="1" x14ac:dyDescent="0.25">
      <c r="A121" s="1">
        <v>65477</v>
      </c>
      <c r="C121" s="23">
        <v>186.22</v>
      </c>
      <c r="D121" s="23">
        <v>212.93</v>
      </c>
      <c r="E121" s="32">
        <v>91.152234432234422</v>
      </c>
    </row>
    <row r="122" spans="1:5" s="1" customFormat="1" x14ac:dyDescent="0.25">
      <c r="A122" s="1">
        <v>996312</v>
      </c>
      <c r="C122" s="23">
        <v>447.12</v>
      </c>
      <c r="D122" s="23">
        <v>511.24</v>
      </c>
      <c r="E122" s="32">
        <v>222.87807582260371</v>
      </c>
    </row>
    <row r="123" spans="1:5" s="1" customFormat="1" x14ac:dyDescent="0.25">
      <c r="A123" s="1">
        <v>536590</v>
      </c>
      <c r="C123" s="23">
        <v>94.78</v>
      </c>
      <c r="D123" s="23">
        <v>108.39</v>
      </c>
      <c r="E123" s="32">
        <v>24.671191860465115</v>
      </c>
    </row>
    <row r="124" spans="1:5" s="1" customFormat="1" x14ac:dyDescent="0.25">
      <c r="A124" s="1">
        <v>126383</v>
      </c>
      <c r="C124" s="23">
        <v>74.709999999999994</v>
      </c>
      <c r="D124" s="23">
        <v>85.43</v>
      </c>
      <c r="E124" s="32">
        <v>22.747890624999997</v>
      </c>
    </row>
    <row r="125" spans="1:5" s="1" customFormat="1" x14ac:dyDescent="0.25">
      <c r="A125" s="1">
        <v>139206</v>
      </c>
      <c r="C125" s="23">
        <v>1482.64</v>
      </c>
      <c r="D125" s="23">
        <v>1668.13</v>
      </c>
      <c r="E125" s="32">
        <v>1279.7652519379847</v>
      </c>
    </row>
    <row r="126" spans="1:5" s="1" customFormat="1" x14ac:dyDescent="0.25">
      <c r="A126" s="1">
        <v>121645</v>
      </c>
      <c r="C126" s="23">
        <v>2782.2</v>
      </c>
      <c r="D126" s="23">
        <v>3181.2</v>
      </c>
      <c r="E126" s="32">
        <v>2681.2287209302322</v>
      </c>
    </row>
    <row r="127" spans="1:5" s="1" customFormat="1" x14ac:dyDescent="0.25">
      <c r="A127" s="1">
        <v>536480</v>
      </c>
      <c r="C127" s="23">
        <v>972.22</v>
      </c>
      <c r="D127" s="23">
        <v>1098.8599999999999</v>
      </c>
      <c r="E127" s="32">
        <v>860.97</v>
      </c>
    </row>
    <row r="128" spans="1:5" s="1" customFormat="1" x14ac:dyDescent="0.25">
      <c r="A128" s="1">
        <v>35985</v>
      </c>
      <c r="C128" s="23">
        <v>1095.3499999999999</v>
      </c>
      <c r="D128" s="23">
        <v>1238.06</v>
      </c>
      <c r="E128" s="32">
        <v>1030.1244961240309</v>
      </c>
    </row>
    <row r="129" spans="1:5" s="1" customFormat="1" ht="14.25" customHeight="1" x14ac:dyDescent="0.25">
      <c r="A129" s="1">
        <v>997394</v>
      </c>
      <c r="C129" s="23">
        <v>186.22</v>
      </c>
      <c r="D129" s="23">
        <v>212.93</v>
      </c>
      <c r="E129" s="32">
        <v>167.84329358487582</v>
      </c>
    </row>
    <row r="130" spans="1:5" s="1" customFormat="1" x14ac:dyDescent="0.25">
      <c r="A130" s="1">
        <v>220305</v>
      </c>
      <c r="C130" s="23">
        <v>5131.74</v>
      </c>
      <c r="D130" s="23">
        <v>5867.66</v>
      </c>
      <c r="E130" s="32">
        <v>4817.2388178294568</v>
      </c>
    </row>
    <row r="131" spans="1:5" s="1" customFormat="1" x14ac:dyDescent="0.25">
      <c r="A131" s="1">
        <v>148939</v>
      </c>
      <c r="C131" s="23">
        <v>148.31</v>
      </c>
      <c r="D131" s="23">
        <v>169.59</v>
      </c>
      <c r="E131" s="32">
        <v>123.60949301304002</v>
      </c>
    </row>
    <row r="132" spans="1:5" s="1" customFormat="1" x14ac:dyDescent="0.25">
      <c r="A132" s="1">
        <v>217829</v>
      </c>
      <c r="C132" s="23">
        <v>281.43</v>
      </c>
      <c r="D132" s="23">
        <v>318.07</v>
      </c>
      <c r="E132" s="32">
        <v>165.31589147286823</v>
      </c>
    </row>
    <row r="133" spans="1:5" s="1" customFormat="1" x14ac:dyDescent="0.25">
      <c r="A133" s="1">
        <v>844158</v>
      </c>
      <c r="C133" s="23">
        <v>74.709999999999994</v>
      </c>
      <c r="D133" s="23">
        <v>85.43</v>
      </c>
      <c r="E133" s="32">
        <v>38.83836082474226</v>
      </c>
    </row>
    <row r="134" spans="1:5" s="1" customFormat="1" x14ac:dyDescent="0.25">
      <c r="A134" s="1">
        <v>854759</v>
      </c>
      <c r="C134" s="23">
        <v>1009.18</v>
      </c>
      <c r="D134" s="23">
        <v>1153.92</v>
      </c>
      <c r="E134" s="32">
        <v>983.77653591125977</v>
      </c>
    </row>
    <row r="135" spans="1:5" s="1" customFormat="1" x14ac:dyDescent="0.25">
      <c r="A135" s="1">
        <v>157245</v>
      </c>
      <c r="C135" s="23">
        <v>173.96</v>
      </c>
      <c r="D135" s="23">
        <v>198.88</v>
      </c>
      <c r="E135" s="32">
        <v>84.683003875968993</v>
      </c>
    </row>
    <row r="136" spans="1:5" s="1" customFormat="1" x14ac:dyDescent="0.25">
      <c r="A136" s="1">
        <v>135808</v>
      </c>
      <c r="C136" s="23">
        <v>1653.71</v>
      </c>
      <c r="D136" s="23">
        <v>1890.87</v>
      </c>
      <c r="E136" s="32">
        <v>1574.479412878788</v>
      </c>
    </row>
    <row r="137" spans="1:5" s="1" customFormat="1" x14ac:dyDescent="0.25">
      <c r="A137" s="1">
        <v>218844</v>
      </c>
      <c r="C137" s="23">
        <v>553.27</v>
      </c>
      <c r="D137" s="23">
        <v>625.32000000000005</v>
      </c>
      <c r="E137" s="32">
        <v>538.31104651162786</v>
      </c>
    </row>
    <row r="138" spans="1:5" s="1" customFormat="1" x14ac:dyDescent="0.25">
      <c r="A138" s="1">
        <v>630034</v>
      </c>
      <c r="C138" s="23">
        <v>1072.55</v>
      </c>
      <c r="D138" s="23">
        <v>1206.73</v>
      </c>
      <c r="E138" s="32">
        <v>1038.0051546391753</v>
      </c>
    </row>
    <row r="139" spans="1:5" s="1" customFormat="1" x14ac:dyDescent="0.25">
      <c r="A139" s="1">
        <v>206910</v>
      </c>
      <c r="C139" s="23">
        <v>314.67</v>
      </c>
      <c r="D139" s="23">
        <v>354.05</v>
      </c>
      <c r="E139" s="32">
        <v>305.64686046511628</v>
      </c>
    </row>
    <row r="140" spans="1:5" s="1" customFormat="1" x14ac:dyDescent="0.25">
      <c r="A140" s="1">
        <v>854727</v>
      </c>
      <c r="C140" s="23">
        <v>156.94</v>
      </c>
      <c r="D140" s="23">
        <v>176.58</v>
      </c>
      <c r="E140" s="32">
        <v>135.07136082474227</v>
      </c>
    </row>
    <row r="141" spans="1:5" s="1" customFormat="1" x14ac:dyDescent="0.25">
      <c r="A141" s="1">
        <v>222897</v>
      </c>
      <c r="C141" s="23">
        <v>4360.6099999999997</v>
      </c>
      <c r="D141" s="23">
        <v>4928.66</v>
      </c>
      <c r="E141" s="32">
        <v>4269.5155232558136</v>
      </c>
    </row>
    <row r="142" spans="1:5" s="1" customFormat="1" x14ac:dyDescent="0.25">
      <c r="A142" s="1">
        <v>208888</v>
      </c>
      <c r="C142" s="23">
        <v>117.09</v>
      </c>
      <c r="D142" s="23">
        <v>133.9</v>
      </c>
      <c r="E142" s="32">
        <v>66.54441860465117</v>
      </c>
    </row>
    <row r="143" spans="1:5" s="1" customFormat="1" x14ac:dyDescent="0.25">
      <c r="A143" s="1">
        <v>30538</v>
      </c>
      <c r="C143" s="23">
        <v>8673.93</v>
      </c>
      <c r="D143" s="23">
        <v>9803.92</v>
      </c>
      <c r="E143" s="32">
        <v>8498.5329870256046</v>
      </c>
    </row>
    <row r="144" spans="1:5" s="1" customFormat="1" x14ac:dyDescent="0.25">
      <c r="A144" s="1">
        <v>101093</v>
      </c>
      <c r="C144" s="23">
        <v>150.53</v>
      </c>
      <c r="D144" s="23">
        <v>172.14</v>
      </c>
      <c r="E144" s="32">
        <v>124.83123421083698</v>
      </c>
    </row>
    <row r="145" spans="1:5" s="4" customFormat="1" x14ac:dyDescent="0.25">
      <c r="A145" s="4">
        <v>100123</v>
      </c>
      <c r="C145" s="33">
        <v>754.93</v>
      </c>
      <c r="D145" s="33">
        <v>863.19</v>
      </c>
      <c r="E145" s="32">
        <v>706.28684108527125</v>
      </c>
    </row>
    <row r="146" spans="1:5" s="1" customFormat="1" x14ac:dyDescent="0.25">
      <c r="A146" s="1">
        <v>567109</v>
      </c>
      <c r="C146" s="23">
        <v>3513.51</v>
      </c>
      <c r="D146" s="23">
        <v>4017.45</v>
      </c>
      <c r="E146" s="32">
        <v>3340.8512790697678</v>
      </c>
    </row>
    <row r="147" spans="1:5" s="1" customFormat="1" x14ac:dyDescent="0.25">
      <c r="A147" s="1">
        <v>843566</v>
      </c>
      <c r="C147" s="23">
        <v>57.98</v>
      </c>
      <c r="D147" s="23">
        <v>66.31</v>
      </c>
      <c r="E147" s="32">
        <v>37.258241758241752</v>
      </c>
    </row>
    <row r="148" spans="1:5" s="1" customFormat="1" x14ac:dyDescent="0.25">
      <c r="A148" s="1">
        <v>35986</v>
      </c>
      <c r="C148" s="23">
        <v>138.27000000000001</v>
      </c>
      <c r="D148" s="23">
        <v>158.13</v>
      </c>
      <c r="E148" s="32">
        <v>43.898703296703331</v>
      </c>
    </row>
    <row r="149" spans="1:5" s="1" customFormat="1" x14ac:dyDescent="0.25">
      <c r="A149" s="1">
        <v>632355</v>
      </c>
      <c r="C149" s="23">
        <v>264.27999999999997</v>
      </c>
      <c r="D149" s="23">
        <v>302.18</v>
      </c>
      <c r="E149" s="32">
        <v>225.55150591392334</v>
      </c>
    </row>
    <row r="150" spans="1:5" s="1" customFormat="1" x14ac:dyDescent="0.25">
      <c r="A150" s="1">
        <v>622842</v>
      </c>
      <c r="C150" s="23">
        <v>3185.32</v>
      </c>
      <c r="D150" s="23">
        <v>3600.28</v>
      </c>
      <c r="E150" s="32">
        <v>3097.9346124031008</v>
      </c>
    </row>
    <row r="151" spans="1:5" s="1" customFormat="1" x14ac:dyDescent="0.25">
      <c r="A151" s="1">
        <v>153019</v>
      </c>
      <c r="C151" s="23">
        <v>4280.3999999999996</v>
      </c>
      <c r="D151" s="23">
        <v>4894.2700000000004</v>
      </c>
      <c r="E151" s="32">
        <v>4037.3969186046506</v>
      </c>
    </row>
    <row r="152" spans="1:5" s="1" customFormat="1" x14ac:dyDescent="0.25">
      <c r="A152" s="1">
        <v>920648</v>
      </c>
      <c r="C152" s="23">
        <v>1239.74</v>
      </c>
      <c r="D152" s="23">
        <v>1394.84</v>
      </c>
      <c r="E152" s="32">
        <v>1217.0410721649484</v>
      </c>
    </row>
    <row r="153" spans="1:5" s="34" customFormat="1" x14ac:dyDescent="0.25">
      <c r="C153" s="35"/>
      <c r="D153" s="35"/>
      <c r="E153" s="35"/>
    </row>
    <row r="154" spans="1:5" s="34" customFormat="1" x14ac:dyDescent="0.25">
      <c r="C154" s="35">
        <f>SUM(C3:C153)</f>
        <v>241259.27999999988</v>
      </c>
      <c r="D154" s="35">
        <f>SUM(D3:D153)</f>
        <v>274031.37000000005</v>
      </c>
      <c r="E154" s="35">
        <v>206277.74824101731</v>
      </c>
    </row>
    <row r="155" spans="1:5" s="34" customFormat="1" x14ac:dyDescent="0.25">
      <c r="A155" s="2"/>
      <c r="B155" s="2"/>
      <c r="C155" s="35"/>
      <c r="D155" s="35"/>
      <c r="E155" s="35"/>
    </row>
    <row r="156" spans="1:5" s="34" customFormat="1" x14ac:dyDescent="0.25">
      <c r="A156" s="2"/>
      <c r="B156" s="2"/>
      <c r="C156" s="35"/>
      <c r="D156" s="35"/>
      <c r="E156" s="35">
        <v>122437.48</v>
      </c>
    </row>
    <row r="157" spans="1:5" s="34" customFormat="1" x14ac:dyDescent="0.25">
      <c r="A157" s="2"/>
      <c r="B157" s="2"/>
      <c r="C157" s="35"/>
      <c r="D157" s="35"/>
      <c r="E157" s="35">
        <v>83840.94</v>
      </c>
    </row>
    <row r="158" spans="1:5" s="34" customFormat="1" x14ac:dyDescent="0.25">
      <c r="A158" s="2"/>
      <c r="B158" s="2"/>
      <c r="C158" s="35"/>
      <c r="D158" s="35"/>
      <c r="E158" s="35">
        <f>+E156+E157</f>
        <v>206278.41999999998</v>
      </c>
    </row>
    <row r="159" spans="1:5" s="34" customFormat="1" x14ac:dyDescent="0.25">
      <c r="A159" s="2"/>
      <c r="B159" s="2"/>
      <c r="C159" s="35"/>
      <c r="D159" s="35"/>
      <c r="E159" s="35"/>
    </row>
    <row r="160" spans="1:5" s="34" customFormat="1" x14ac:dyDescent="0.25">
      <c r="A160" s="2"/>
      <c r="B160" s="2"/>
      <c r="C160" s="35"/>
      <c r="D160" s="35"/>
      <c r="E160" s="35">
        <f>+E158-E154</f>
        <v>0.67175898267305456</v>
      </c>
    </row>
    <row r="161" spans="1:5" s="34" customFormat="1" x14ac:dyDescent="0.25">
      <c r="A161" s="2"/>
      <c r="B161" s="2"/>
      <c r="C161" s="35"/>
      <c r="D161" s="35"/>
      <c r="E161" s="35"/>
    </row>
    <row r="162" spans="1:5" s="34" customFormat="1" x14ac:dyDescent="0.25">
      <c r="A162" s="2"/>
      <c r="B162" s="2"/>
      <c r="C162" s="35"/>
      <c r="D162" s="35"/>
      <c r="E162" s="35"/>
    </row>
    <row r="163" spans="1:5" s="34" customFormat="1" x14ac:dyDescent="0.25">
      <c r="A163" s="2"/>
      <c r="B163" s="2"/>
      <c r="C163" s="35"/>
      <c r="D163" s="35"/>
      <c r="E163" s="35"/>
    </row>
    <row r="164" spans="1:5" s="34" customFormat="1" x14ac:dyDescent="0.25">
      <c r="A164" s="2"/>
      <c r="B164" s="2"/>
      <c r="C164" s="35"/>
      <c r="D164" s="35"/>
      <c r="E164" s="35"/>
    </row>
    <row r="165" spans="1:5" s="34" customFormat="1" x14ac:dyDescent="0.25">
      <c r="A165" s="2"/>
      <c r="B165" s="2"/>
      <c r="C165" s="35"/>
      <c r="D165" s="35"/>
      <c r="E165" s="35"/>
    </row>
    <row r="166" spans="1:5" s="34" customFormat="1" x14ac:dyDescent="0.25">
      <c r="A166" s="2"/>
      <c r="B166" s="2"/>
      <c r="C166" s="35"/>
      <c r="D166" s="35"/>
      <c r="E166" s="35"/>
    </row>
    <row r="167" spans="1:5" s="34" customFormat="1" x14ac:dyDescent="0.25">
      <c r="A167" s="2"/>
      <c r="B167" s="2"/>
      <c r="C167" s="35"/>
      <c r="D167" s="35"/>
      <c r="E167" s="35"/>
    </row>
    <row r="168" spans="1:5" s="34" customFormat="1" x14ac:dyDescent="0.25">
      <c r="A168" s="2"/>
      <c r="B168" s="2"/>
      <c r="C168" s="35"/>
      <c r="D168" s="35"/>
      <c r="E168" s="35"/>
    </row>
    <row r="169" spans="1:5" s="34" customFormat="1" x14ac:dyDescent="0.25">
      <c r="A169" s="2"/>
      <c r="B169" s="2"/>
      <c r="C169" s="35"/>
      <c r="D169" s="35"/>
      <c r="E169" s="35"/>
    </row>
    <row r="170" spans="1:5" s="34" customFormat="1" x14ac:dyDescent="0.25">
      <c r="A170" s="2"/>
      <c r="B170" s="2"/>
      <c r="C170" s="35"/>
      <c r="D170" s="35"/>
      <c r="E170" s="35"/>
    </row>
    <row r="171" spans="1:5" s="34" customFormat="1" x14ac:dyDescent="0.25">
      <c r="A171" s="2"/>
      <c r="B171" s="2"/>
      <c r="C171" s="35"/>
      <c r="D171" s="35"/>
      <c r="E171" s="35"/>
    </row>
    <row r="172" spans="1:5" s="34" customFormat="1" x14ac:dyDescent="0.25">
      <c r="A172" s="2"/>
      <c r="B172" s="2"/>
      <c r="C172" s="35"/>
      <c r="D172" s="35"/>
      <c r="E172" s="35"/>
    </row>
    <row r="173" spans="1:5" s="34" customFormat="1" x14ac:dyDescent="0.25">
      <c r="A173" s="2"/>
      <c r="B173" s="2"/>
      <c r="C173" s="35"/>
      <c r="D173" s="35"/>
      <c r="E173" s="35"/>
    </row>
    <row r="174" spans="1:5" s="34" customFormat="1" x14ac:dyDescent="0.25">
      <c r="A174" s="2"/>
      <c r="B174" s="2"/>
      <c r="C174" s="35"/>
      <c r="D174" s="35"/>
      <c r="E174" s="35"/>
    </row>
    <row r="175" spans="1:5" s="34" customFormat="1" x14ac:dyDescent="0.25">
      <c r="A175" s="2"/>
      <c r="B175" s="2"/>
      <c r="C175" s="35"/>
      <c r="D175" s="35"/>
      <c r="E175" s="35"/>
    </row>
    <row r="176" spans="1:5" s="34" customFormat="1" x14ac:dyDescent="0.25">
      <c r="A176" s="2"/>
      <c r="B176" s="2"/>
      <c r="C176" s="35"/>
      <c r="D176" s="35"/>
      <c r="E176" s="35"/>
    </row>
    <row r="177" spans="1:5" s="34" customFormat="1" x14ac:dyDescent="0.25">
      <c r="A177" s="2"/>
      <c r="B177" s="2"/>
      <c r="C177" s="35"/>
      <c r="D177" s="35"/>
      <c r="E177" s="35"/>
    </row>
    <row r="178" spans="1:5" s="34" customFormat="1" x14ac:dyDescent="0.25">
      <c r="A178" s="2"/>
      <c r="B178" s="2"/>
      <c r="C178" s="35"/>
      <c r="D178" s="35"/>
      <c r="E178" s="35"/>
    </row>
    <row r="179" spans="1:5" s="34" customFormat="1" x14ac:dyDescent="0.25">
      <c r="A179" s="2"/>
      <c r="B179" s="2"/>
      <c r="C179" s="35"/>
      <c r="D179" s="35"/>
      <c r="E179" s="35"/>
    </row>
    <row r="180" spans="1:5" s="34" customFormat="1" x14ac:dyDescent="0.25">
      <c r="A180" s="2"/>
      <c r="B180" s="2"/>
      <c r="C180" s="35"/>
      <c r="D180" s="35"/>
      <c r="E180" s="35"/>
    </row>
    <row r="181" spans="1:5" s="34" customFormat="1" x14ac:dyDescent="0.25">
      <c r="A181" s="2"/>
      <c r="B181" s="2"/>
      <c r="C181" s="35"/>
      <c r="D181" s="35"/>
      <c r="E181" s="35"/>
    </row>
    <row r="182" spans="1:5" s="34" customFormat="1" x14ac:dyDescent="0.25">
      <c r="A182" s="2"/>
      <c r="B182" s="2"/>
      <c r="C182" s="35"/>
      <c r="D182" s="35"/>
      <c r="E182" s="35"/>
    </row>
    <row r="183" spans="1:5" s="34" customFormat="1" x14ac:dyDescent="0.25">
      <c r="A183" s="2"/>
      <c r="B183" s="2"/>
      <c r="C183" s="35"/>
      <c r="D183" s="35"/>
      <c r="E183" s="35"/>
    </row>
    <row r="184" spans="1:5" s="34" customFormat="1" x14ac:dyDescent="0.25">
      <c r="A184" s="2"/>
      <c r="B184" s="2"/>
      <c r="C184" s="35"/>
      <c r="D184" s="35"/>
      <c r="E184" s="35"/>
    </row>
    <row r="185" spans="1:5" s="34" customFormat="1" x14ac:dyDescent="0.25">
      <c r="A185" s="2"/>
      <c r="B185" s="2"/>
      <c r="C185" s="35"/>
      <c r="D185" s="35"/>
      <c r="E185" s="35"/>
    </row>
    <row r="186" spans="1:5" s="34" customFormat="1" x14ac:dyDescent="0.25">
      <c r="A186" s="2"/>
      <c r="B186" s="2"/>
      <c r="C186" s="35"/>
      <c r="D186" s="35"/>
      <c r="E186" s="35"/>
    </row>
    <row r="187" spans="1:5" s="34" customFormat="1" x14ac:dyDescent="0.25">
      <c r="A187" s="2"/>
      <c r="B187" s="2"/>
      <c r="C187" s="35"/>
      <c r="D187" s="35"/>
      <c r="E187" s="35"/>
    </row>
    <row r="188" spans="1:5" s="34" customFormat="1" x14ac:dyDescent="0.25">
      <c r="A188" s="2"/>
      <c r="B188" s="2"/>
      <c r="C188" s="35"/>
      <c r="D188" s="35"/>
      <c r="E188" s="35"/>
    </row>
    <row r="189" spans="1:5" s="34" customFormat="1" x14ac:dyDescent="0.25">
      <c r="A189" s="2"/>
      <c r="B189" s="2"/>
      <c r="C189" s="35"/>
      <c r="D189" s="35"/>
      <c r="E189" s="35"/>
    </row>
    <row r="190" spans="1:5" s="34" customFormat="1" x14ac:dyDescent="0.25">
      <c r="A190" s="2"/>
      <c r="B190" s="2"/>
      <c r="C190" s="35"/>
      <c r="D190" s="35"/>
      <c r="E190" s="35"/>
    </row>
    <row r="191" spans="1:5" s="34" customFormat="1" x14ac:dyDescent="0.25">
      <c r="A191" s="2"/>
      <c r="B191" s="2"/>
      <c r="C191" s="35"/>
      <c r="D191" s="35"/>
      <c r="E191" s="35"/>
    </row>
    <row r="192" spans="1:5" s="34" customFormat="1" x14ac:dyDescent="0.25">
      <c r="A192" s="2"/>
      <c r="B192" s="2"/>
      <c r="C192" s="35"/>
      <c r="D192" s="35"/>
      <c r="E192" s="35"/>
    </row>
    <row r="193" spans="1:5" s="34" customFormat="1" x14ac:dyDescent="0.25">
      <c r="A193" s="2"/>
      <c r="B193" s="2"/>
      <c r="C193" s="35"/>
      <c r="D193" s="35"/>
      <c r="E193" s="35"/>
    </row>
    <row r="194" spans="1:5" s="34" customFormat="1" x14ac:dyDescent="0.25">
      <c r="A194" s="2"/>
      <c r="B194" s="2"/>
      <c r="C194" s="35"/>
      <c r="D194" s="35"/>
      <c r="E194" s="35"/>
    </row>
    <row r="195" spans="1:5" s="34" customFormat="1" x14ac:dyDescent="0.25">
      <c r="A195" s="2"/>
      <c r="B195" s="2"/>
      <c r="C195" s="35"/>
      <c r="D195" s="35"/>
      <c r="E195" s="35"/>
    </row>
    <row r="196" spans="1:5" s="34" customFormat="1" x14ac:dyDescent="0.25">
      <c r="A196" s="2"/>
      <c r="B196" s="2"/>
      <c r="C196" s="35"/>
      <c r="D196" s="35"/>
      <c r="E196" s="35"/>
    </row>
    <row r="197" spans="1:5" s="34" customFormat="1" x14ac:dyDescent="0.25">
      <c r="A197" s="2"/>
      <c r="B197" s="2"/>
      <c r="C197" s="35"/>
      <c r="D197" s="35"/>
      <c r="E197" s="35"/>
    </row>
    <row r="198" spans="1:5" s="34" customFormat="1" x14ac:dyDescent="0.25">
      <c r="A198" s="2"/>
      <c r="B198" s="2"/>
      <c r="C198" s="35"/>
      <c r="D198" s="35"/>
      <c r="E198" s="35"/>
    </row>
    <row r="199" spans="1:5" s="34" customFormat="1" x14ac:dyDescent="0.25">
      <c r="A199" s="2"/>
      <c r="B199" s="2"/>
      <c r="C199" s="35"/>
      <c r="D199" s="35"/>
      <c r="E199" s="35"/>
    </row>
    <row r="200" spans="1:5" s="34" customFormat="1" x14ac:dyDescent="0.25">
      <c r="A200" s="2"/>
      <c r="B200" s="2"/>
      <c r="C200" s="35"/>
      <c r="D200" s="35"/>
      <c r="E200" s="35"/>
    </row>
    <row r="201" spans="1:5" s="34" customFormat="1" x14ac:dyDescent="0.25">
      <c r="A201" s="2"/>
      <c r="B201" s="2"/>
      <c r="C201" s="35"/>
      <c r="D201" s="35"/>
      <c r="E201" s="35"/>
    </row>
    <row r="202" spans="1:5" s="34" customFormat="1" x14ac:dyDescent="0.25">
      <c r="A202" s="2"/>
      <c r="B202" s="2"/>
      <c r="C202" s="35"/>
      <c r="D202" s="35"/>
      <c r="E202" s="35"/>
    </row>
    <row r="203" spans="1:5" x14ac:dyDescent="0.25">
      <c r="A203" s="2"/>
      <c r="B203" s="2"/>
    </row>
    <row r="204" spans="1:5" x14ac:dyDescent="0.25">
      <c r="A204" s="2"/>
      <c r="B204" s="2"/>
    </row>
    <row r="205" spans="1:5" x14ac:dyDescent="0.25">
      <c r="A205" s="2"/>
      <c r="B205" s="2"/>
    </row>
    <row r="206" spans="1:5" x14ac:dyDescent="0.25">
      <c r="A206" s="2"/>
      <c r="B206" s="2"/>
    </row>
    <row r="207" spans="1:5" x14ac:dyDescent="0.25">
      <c r="A207" s="2"/>
      <c r="B207" s="2"/>
    </row>
    <row r="208" spans="1:5" x14ac:dyDescent="0.25">
      <c r="A208" s="2"/>
      <c r="B208" s="2"/>
    </row>
    <row r="209" spans="1:2" x14ac:dyDescent="0.25">
      <c r="A209" s="2"/>
      <c r="B209" s="2"/>
    </row>
    <row r="210" spans="1:2" x14ac:dyDescent="0.25">
      <c r="A210" s="2"/>
      <c r="B210" s="2"/>
    </row>
    <row r="211" spans="1:2" x14ac:dyDescent="0.25">
      <c r="A211" s="2"/>
      <c r="B211" s="2"/>
    </row>
    <row r="212" spans="1:2" x14ac:dyDescent="0.25">
      <c r="A212" s="2"/>
      <c r="B212" s="2"/>
    </row>
    <row r="213" spans="1:2" x14ac:dyDescent="0.25">
      <c r="A213" s="2"/>
      <c r="B213" s="2"/>
    </row>
    <row r="214" spans="1:2" x14ac:dyDescent="0.25">
      <c r="A214" s="2"/>
      <c r="B214" s="2"/>
    </row>
    <row r="215" spans="1:2" x14ac:dyDescent="0.25">
      <c r="A215" s="2"/>
      <c r="B215" s="2"/>
    </row>
    <row r="216" spans="1:2" x14ac:dyDescent="0.25">
      <c r="A216" s="2"/>
      <c r="B216" s="2"/>
    </row>
    <row r="217" spans="1:2" x14ac:dyDescent="0.25">
      <c r="A217" s="2"/>
      <c r="B217" s="2"/>
    </row>
    <row r="218" spans="1:2" x14ac:dyDescent="0.25">
      <c r="A218" s="2"/>
      <c r="B218" s="2"/>
    </row>
    <row r="219" spans="1:2" x14ac:dyDescent="0.25">
      <c r="A219" s="2"/>
      <c r="B219" s="2"/>
    </row>
    <row r="220" spans="1:2" x14ac:dyDescent="0.25">
      <c r="A220" s="2"/>
      <c r="B220" s="2"/>
    </row>
    <row r="221" spans="1:2" x14ac:dyDescent="0.25">
      <c r="A221" s="2"/>
      <c r="B221" s="2"/>
    </row>
    <row r="222" spans="1:2" x14ac:dyDescent="0.25">
      <c r="A222" s="2"/>
      <c r="B222" s="2"/>
    </row>
    <row r="223" spans="1:2" x14ac:dyDescent="0.25">
      <c r="A223" s="2"/>
      <c r="B223" s="2"/>
    </row>
    <row r="224" spans="1:2" x14ac:dyDescent="0.25">
      <c r="A224" s="2"/>
      <c r="B224" s="2"/>
    </row>
    <row r="225" spans="1:2" x14ac:dyDescent="0.25">
      <c r="A225" s="2"/>
      <c r="B225" s="2"/>
    </row>
    <row r="226" spans="1:2" x14ac:dyDescent="0.25">
      <c r="A226" s="2"/>
      <c r="B226" s="2"/>
    </row>
    <row r="227" spans="1:2" x14ac:dyDescent="0.25">
      <c r="A227" s="2"/>
      <c r="B227" s="2"/>
    </row>
    <row r="228" spans="1:2" x14ac:dyDescent="0.25">
      <c r="A228" s="2"/>
      <c r="B228" s="2"/>
    </row>
    <row r="229" spans="1:2" x14ac:dyDescent="0.25">
      <c r="A229" s="2"/>
      <c r="B229" s="2"/>
    </row>
    <row r="230" spans="1:2" x14ac:dyDescent="0.25">
      <c r="A230" s="2"/>
      <c r="B230" s="2"/>
    </row>
    <row r="231" spans="1:2" x14ac:dyDescent="0.25">
      <c r="A231" s="2"/>
      <c r="B231" s="2"/>
    </row>
    <row r="232" spans="1:2" x14ac:dyDescent="0.25">
      <c r="A232" s="2"/>
      <c r="B232" s="2"/>
    </row>
    <row r="233" spans="1:2" x14ac:dyDescent="0.25">
      <c r="A233" s="2"/>
      <c r="B233" s="2"/>
    </row>
    <row r="234" spans="1:2" x14ac:dyDescent="0.25">
      <c r="A234" s="2"/>
      <c r="B234" s="2"/>
    </row>
    <row r="235" spans="1:2" x14ac:dyDescent="0.25">
      <c r="A235" s="2"/>
      <c r="B235" s="2"/>
    </row>
  </sheetData>
  <sortState ref="A4:AL76">
    <sortCondition ref="B4:B76"/>
  </sortState>
  <customSheetViews>
    <customSheetView guid="{1D7A00BB-B824-4967-B9A0-73E6F0F44B2B}" topLeftCell="A145">
      <selection activeCell="A158" sqref="A158:XFD158"/>
      <pageMargins left="0.7" right="0.7" top="0.75" bottom="0.75" header="0.3" footer="0.3"/>
    </customSheetView>
    <customSheetView guid="{6E0F4E20-CDF3-4671-B8A4-0EF28F4D4F90}" hiddenColumns="1" topLeftCell="A246">
      <selection activeCell="C285" sqref="C285"/>
      <pageMargins left="0.7" right="0.7" top="0.75" bottom="0.75" header="0.3" footer="0.3"/>
      <pageSetup paperSize="9" orientation="portrait" r:id="rId1"/>
    </customSheetView>
    <customSheetView guid="{5325CBA2-C314-4BB3-A631-3F46A5D2BF0A}" topLeftCell="Z1">
      <pane ySplit="1" topLeftCell="A212" activePane="bottomLeft" state="frozen"/>
      <selection pane="bottomLeft" activeCell="Z217" sqref="A217:XFD21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3"/>
  <sheetViews>
    <sheetView workbookViewId="0">
      <selection activeCell="B16" sqref="B16:C23"/>
    </sheetView>
  </sheetViews>
  <sheetFormatPr defaultRowHeight="15" x14ac:dyDescent="0.25"/>
  <cols>
    <col min="1" max="1" width="18.28515625" bestFit="1" customWidth="1"/>
    <col min="2" max="2" width="30.28515625" bestFit="1" customWidth="1"/>
    <col min="3" max="3" width="55" bestFit="1" customWidth="1"/>
    <col min="4" max="4" width="48.28515625" bestFit="1" customWidth="1"/>
  </cols>
  <sheetData>
    <row r="3" spans="1:4" x14ac:dyDescent="0.25">
      <c r="A3" s="65" t="s">
        <v>26</v>
      </c>
      <c r="B3" t="s">
        <v>29</v>
      </c>
      <c r="C3" t="s">
        <v>31</v>
      </c>
      <c r="D3" t="s">
        <v>30</v>
      </c>
    </row>
    <row r="4" spans="1:4" x14ac:dyDescent="0.25">
      <c r="A4" s="68">
        <v>0</v>
      </c>
      <c r="B4" s="67">
        <v>1403.2555175249429</v>
      </c>
      <c r="C4" s="67">
        <v>0</v>
      </c>
      <c r="D4" s="67">
        <v>-1403.2555175249429</v>
      </c>
    </row>
    <row r="5" spans="1:4" x14ac:dyDescent="0.25">
      <c r="A5" s="68">
        <v>0.4</v>
      </c>
      <c r="B5" s="67">
        <v>10790.408604337699</v>
      </c>
      <c r="C5" s="67">
        <v>7435.9519999999993</v>
      </c>
      <c r="D5" s="67">
        <v>-3354.4566043376967</v>
      </c>
    </row>
    <row r="6" spans="1:4" x14ac:dyDescent="0.25">
      <c r="A6" s="68">
        <v>0.65</v>
      </c>
      <c r="B6" s="67">
        <v>130443.98519724667</v>
      </c>
      <c r="C6" s="67">
        <v>121562.46049999994</v>
      </c>
      <c r="D6" s="67">
        <v>-8881.5246972466939</v>
      </c>
    </row>
    <row r="7" spans="1:4" x14ac:dyDescent="0.25">
      <c r="A7" s="68">
        <v>0.75</v>
      </c>
      <c r="B7" s="67">
        <v>290192.2981154013</v>
      </c>
      <c r="C7" s="67">
        <v>276039.84000000008</v>
      </c>
      <c r="D7" s="67">
        <v>-14152.458115401283</v>
      </c>
    </row>
    <row r="8" spans="1:4" x14ac:dyDescent="0.25">
      <c r="A8" s="68">
        <v>0.8</v>
      </c>
      <c r="B8" s="67">
        <v>129710.26134245582</v>
      </c>
      <c r="C8" s="67">
        <v>130180.52000000002</v>
      </c>
      <c r="D8" s="67">
        <v>470.25865754423648</v>
      </c>
    </row>
    <row r="9" spans="1:4" x14ac:dyDescent="0.25">
      <c r="A9" s="68">
        <v>0.9</v>
      </c>
      <c r="B9" s="67">
        <v>123638.18204563169</v>
      </c>
      <c r="C9" s="67">
        <v>132257.80799999999</v>
      </c>
      <c r="D9" s="67">
        <v>8619.6259543683154</v>
      </c>
    </row>
    <row r="10" spans="1:4" x14ac:dyDescent="0.25">
      <c r="A10" s="66" t="s">
        <v>27</v>
      </c>
      <c r="B10" s="67">
        <v>60000</v>
      </c>
      <c r="C10" s="67">
        <v>60000</v>
      </c>
      <c r="D10" s="67">
        <v>0</v>
      </c>
    </row>
    <row r="11" spans="1:4" x14ac:dyDescent="0.25">
      <c r="A11" s="66" t="s">
        <v>28</v>
      </c>
      <c r="B11" s="67">
        <v>746178.39082259813</v>
      </c>
      <c r="C11" s="67">
        <v>727476.58050000004</v>
      </c>
      <c r="D11" s="67">
        <v>-18701.810322598067</v>
      </c>
    </row>
    <row r="16" spans="1:4" x14ac:dyDescent="0.25">
      <c r="B16" s="81" t="s">
        <v>20</v>
      </c>
      <c r="C16" s="81"/>
    </row>
    <row r="17" spans="2:3" x14ac:dyDescent="0.25">
      <c r="B17" s="69" t="s">
        <v>9</v>
      </c>
      <c r="C17" s="70">
        <v>0</v>
      </c>
    </row>
    <row r="18" spans="2:3" x14ac:dyDescent="0.25">
      <c r="B18" s="69" t="s">
        <v>10</v>
      </c>
      <c r="C18" s="71">
        <v>0.4</v>
      </c>
    </row>
    <row r="19" spans="2:3" x14ac:dyDescent="0.25">
      <c r="B19" s="69" t="s">
        <v>11</v>
      </c>
      <c r="C19" s="71">
        <v>0.65</v>
      </c>
    </row>
    <row r="20" spans="2:3" x14ac:dyDescent="0.25">
      <c r="B20" s="72" t="s">
        <v>12</v>
      </c>
      <c r="C20" s="71">
        <v>0.75</v>
      </c>
    </row>
    <row r="21" spans="2:3" x14ac:dyDescent="0.25">
      <c r="B21" s="72" t="s">
        <v>13</v>
      </c>
      <c r="C21" s="71">
        <v>0.8</v>
      </c>
    </row>
    <row r="22" spans="2:3" x14ac:dyDescent="0.25">
      <c r="B22" s="72" t="s">
        <v>14</v>
      </c>
      <c r="C22" s="73">
        <v>0.9</v>
      </c>
    </row>
    <row r="23" spans="2:3" x14ac:dyDescent="0.25">
      <c r="B23" s="72" t="s">
        <v>15</v>
      </c>
      <c r="C23" s="74" t="s">
        <v>21</v>
      </c>
    </row>
  </sheetData>
  <mergeCells count="1">
    <mergeCell ref="B16:C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7"/>
  <sheetViews>
    <sheetView zoomScaleNormal="100" workbookViewId="0">
      <pane ySplit="1" topLeftCell="A14" activePane="bottomLeft" state="frozen"/>
      <selection pane="bottomLeft" activeCell="B27" sqref="B27"/>
    </sheetView>
  </sheetViews>
  <sheetFormatPr defaultRowHeight="15" x14ac:dyDescent="0.25"/>
  <cols>
    <col min="1" max="1" width="9.42578125" style="3" bestFit="1" customWidth="1"/>
    <col min="2" max="2" width="47" style="3" bestFit="1" customWidth="1"/>
    <col min="3" max="3" width="11.85546875" style="24" bestFit="1" customWidth="1"/>
    <col min="4" max="4" width="14.28515625" style="24" bestFit="1" customWidth="1"/>
    <col min="5" max="5" width="12" style="23" customWidth="1"/>
    <col min="6" max="16384" width="9.140625" style="3"/>
  </cols>
  <sheetData>
    <row r="1" spans="1:5" s="10" customFormat="1" ht="56.25" customHeight="1" x14ac:dyDescent="0.2">
      <c r="A1" s="9">
        <v>28353</v>
      </c>
      <c r="B1" s="9" t="s">
        <v>1</v>
      </c>
      <c r="C1" s="27" t="s">
        <v>7</v>
      </c>
      <c r="D1" s="28" t="s">
        <v>3</v>
      </c>
      <c r="E1" s="28" t="s">
        <v>2</v>
      </c>
    </row>
    <row r="2" spans="1:5" s="7" customFormat="1" ht="79.5" customHeight="1" x14ac:dyDescent="0.45">
      <c r="A2" s="6" t="s">
        <v>4</v>
      </c>
      <c r="B2" s="37"/>
      <c r="C2" s="30" t="s">
        <v>8</v>
      </c>
      <c r="D2" s="31" t="s">
        <v>6</v>
      </c>
      <c r="E2" s="31" t="s">
        <v>5</v>
      </c>
    </row>
    <row r="3" spans="1:5" x14ac:dyDescent="0.25">
      <c r="A3" s="3">
        <v>933916</v>
      </c>
      <c r="B3" s="1"/>
      <c r="C3" s="24">
        <v>495.11</v>
      </c>
      <c r="D3" s="24">
        <v>566.14</v>
      </c>
      <c r="E3" s="32">
        <v>359.01714285714286</v>
      </c>
    </row>
    <row r="4" spans="1:5" x14ac:dyDescent="0.25">
      <c r="A4" s="3">
        <v>838611</v>
      </c>
      <c r="B4" s="1"/>
      <c r="C4" s="24">
        <v>792.97</v>
      </c>
      <c r="D4" s="24">
        <v>896.25</v>
      </c>
      <c r="E4" s="32">
        <v>776.36690016920477</v>
      </c>
    </row>
    <row r="5" spans="1:5" s="1" customFormat="1" x14ac:dyDescent="0.25">
      <c r="A5" s="1">
        <v>644823</v>
      </c>
      <c r="C5" s="23">
        <v>1014.75</v>
      </c>
      <c r="D5" s="23">
        <v>1160.27</v>
      </c>
      <c r="E5" s="32">
        <v>867.90689393939397</v>
      </c>
    </row>
    <row r="6" spans="1:5" x14ac:dyDescent="0.25">
      <c r="A6" s="3">
        <v>564682</v>
      </c>
      <c r="B6" s="1"/>
      <c r="C6" s="24">
        <v>1599.05</v>
      </c>
      <c r="D6" s="24">
        <v>1807.36</v>
      </c>
      <c r="E6" s="32">
        <v>1543.6471134020619</v>
      </c>
    </row>
    <row r="7" spans="1:5" s="1" customFormat="1" x14ac:dyDescent="0.25">
      <c r="A7" s="1">
        <v>957223</v>
      </c>
      <c r="C7" s="23">
        <v>2779.31</v>
      </c>
      <c r="D7" s="23">
        <v>3100.49</v>
      </c>
      <c r="E7" s="32">
        <v>2751.6736627906976</v>
      </c>
    </row>
    <row r="8" spans="1:5" x14ac:dyDescent="0.25">
      <c r="A8" s="13">
        <v>857396</v>
      </c>
      <c r="B8" s="4"/>
      <c r="C8" s="38">
        <v>1107.25</v>
      </c>
      <c r="D8" s="38">
        <v>1245.78</v>
      </c>
      <c r="E8" s="32">
        <v>1010.9025876288659</v>
      </c>
    </row>
    <row r="9" spans="1:5" x14ac:dyDescent="0.25">
      <c r="A9" s="3">
        <v>46769</v>
      </c>
      <c r="B9" s="1"/>
      <c r="C9" s="24">
        <v>534.14</v>
      </c>
      <c r="D9" s="24">
        <v>610.75</v>
      </c>
      <c r="E9" s="32">
        <v>463.78689690721649</v>
      </c>
    </row>
    <row r="10" spans="1:5" x14ac:dyDescent="0.25">
      <c r="A10" s="3">
        <v>634499</v>
      </c>
      <c r="B10" s="1"/>
      <c r="C10" s="24">
        <v>1888.48</v>
      </c>
      <c r="D10" s="24">
        <v>2134.48</v>
      </c>
      <c r="E10" s="32">
        <v>1873.9452004219409</v>
      </c>
    </row>
    <row r="11" spans="1:5" s="1" customFormat="1" x14ac:dyDescent="0.25">
      <c r="A11" s="1">
        <v>83998</v>
      </c>
      <c r="C11" s="23">
        <v>1606.5</v>
      </c>
      <c r="D11" s="23">
        <v>1812.27</v>
      </c>
      <c r="E11" s="32">
        <v>1480.6180952380953</v>
      </c>
    </row>
    <row r="12" spans="1:5" x14ac:dyDescent="0.25">
      <c r="A12" s="3">
        <v>555374</v>
      </c>
      <c r="B12" s="1"/>
      <c r="C12" s="24">
        <v>263.17</v>
      </c>
      <c r="D12" s="24">
        <v>300.88</v>
      </c>
      <c r="E12" s="32">
        <v>201.1069230769231</v>
      </c>
    </row>
    <row r="13" spans="1:5" x14ac:dyDescent="0.25">
      <c r="A13" s="3">
        <v>951371</v>
      </c>
      <c r="B13" s="1"/>
      <c r="C13" s="24">
        <v>267.57</v>
      </c>
      <c r="D13" s="24">
        <v>305.92</v>
      </c>
      <c r="E13" s="32">
        <v>141.54358382282425</v>
      </c>
    </row>
    <row r="14" spans="1:5" x14ac:dyDescent="0.25">
      <c r="A14" s="3">
        <v>954395</v>
      </c>
      <c r="B14" s="1"/>
      <c r="C14" s="24">
        <v>324.51</v>
      </c>
      <c r="D14" s="24">
        <v>371.04</v>
      </c>
      <c r="E14" s="32">
        <v>249.73223837209301</v>
      </c>
    </row>
    <row r="15" spans="1:5" x14ac:dyDescent="0.25">
      <c r="A15" s="13">
        <v>946374</v>
      </c>
      <c r="B15" s="4"/>
      <c r="C15" s="38">
        <v>538.59</v>
      </c>
      <c r="D15" s="38">
        <v>615.84</v>
      </c>
      <c r="E15" s="32">
        <v>517.49433139534892</v>
      </c>
    </row>
    <row r="16" spans="1:5" x14ac:dyDescent="0.25">
      <c r="A16" s="3">
        <v>88633</v>
      </c>
      <c r="B16" s="1"/>
      <c r="C16" s="24">
        <v>940.03</v>
      </c>
      <c r="D16" s="24">
        <v>1074.8399999999999</v>
      </c>
      <c r="E16" s="32">
        <v>921.87199999999996</v>
      </c>
    </row>
    <row r="17" spans="1:5" x14ac:dyDescent="0.25">
      <c r="A17" s="3">
        <v>88064</v>
      </c>
      <c r="B17" s="1"/>
      <c r="C17" s="24">
        <v>487.29</v>
      </c>
      <c r="D17" s="24">
        <v>557.16999999999996</v>
      </c>
      <c r="E17" s="32">
        <v>429.30155523255814</v>
      </c>
    </row>
    <row r="18" spans="1:5" s="1" customFormat="1" x14ac:dyDescent="0.25">
      <c r="A18" s="1">
        <v>55339</v>
      </c>
      <c r="C18" s="23">
        <v>570.94000000000005</v>
      </c>
      <c r="D18" s="23">
        <v>652.83000000000004</v>
      </c>
      <c r="E18" s="32">
        <v>482.55443298969078</v>
      </c>
    </row>
    <row r="19" spans="1:5" x14ac:dyDescent="0.25">
      <c r="A19" s="3">
        <v>966937</v>
      </c>
      <c r="B19" s="1"/>
      <c r="C19" s="24">
        <v>856.46</v>
      </c>
      <c r="D19" s="24">
        <v>963.6</v>
      </c>
      <c r="E19" s="32">
        <v>836.37633159934728</v>
      </c>
    </row>
    <row r="20" spans="1:5" s="1" customFormat="1" x14ac:dyDescent="0.25">
      <c r="A20" s="1">
        <v>62976</v>
      </c>
      <c r="C20" s="23">
        <v>1072.96</v>
      </c>
      <c r="D20" s="23">
        <v>1212.73</v>
      </c>
      <c r="E20" s="32">
        <v>808.2335384615385</v>
      </c>
    </row>
    <row r="21" spans="1:5" x14ac:dyDescent="0.25">
      <c r="A21" s="3">
        <v>522717</v>
      </c>
      <c r="B21" s="1"/>
      <c r="C21" s="24">
        <v>85.87</v>
      </c>
      <c r="D21" s="24">
        <v>98.19</v>
      </c>
      <c r="E21" s="32">
        <v>75.755360824742269</v>
      </c>
    </row>
    <row r="22" spans="1:5" x14ac:dyDescent="0.25">
      <c r="A22" s="3">
        <v>853239</v>
      </c>
      <c r="B22" s="1"/>
      <c r="C22" s="24">
        <v>54.42</v>
      </c>
      <c r="D22" s="24">
        <v>61.24</v>
      </c>
      <c r="E22" s="32">
        <v>46.796999999999997</v>
      </c>
    </row>
    <row r="23" spans="1:5" x14ac:dyDescent="0.25">
      <c r="A23" s="3">
        <v>642775</v>
      </c>
      <c r="B23" s="1"/>
      <c r="C23" s="24">
        <v>241.98</v>
      </c>
      <c r="D23" s="24">
        <v>276.68</v>
      </c>
      <c r="E23" s="32">
        <v>178.76108868060561</v>
      </c>
    </row>
    <row r="24" spans="1:5" x14ac:dyDescent="0.25">
      <c r="A24" s="3">
        <v>838140</v>
      </c>
      <c r="B24" s="1"/>
      <c r="C24" s="24">
        <v>2003.85</v>
      </c>
      <c r="D24" s="24">
        <v>2291.21</v>
      </c>
      <c r="E24" s="32">
        <v>1972.1041237113402</v>
      </c>
    </row>
    <row r="25" spans="1:5" x14ac:dyDescent="0.25">
      <c r="A25" s="3">
        <v>956763</v>
      </c>
      <c r="B25" s="1"/>
      <c r="C25" s="24">
        <v>1019.22</v>
      </c>
      <c r="D25" s="24">
        <v>1165.4100000000001</v>
      </c>
      <c r="E25" s="32">
        <v>990.33914728682169</v>
      </c>
    </row>
    <row r="26" spans="1:5" x14ac:dyDescent="0.25">
      <c r="A26" s="3">
        <v>507383</v>
      </c>
      <c r="B26" s="1"/>
      <c r="C26" s="24">
        <v>1053.3599999999999</v>
      </c>
      <c r="D26" s="24">
        <v>1190.5899999999999</v>
      </c>
      <c r="E26" s="32">
        <v>1049.0184139264989</v>
      </c>
    </row>
    <row r="27" spans="1:5" x14ac:dyDescent="0.25">
      <c r="A27" s="3">
        <v>941469</v>
      </c>
      <c r="B27" s="1"/>
      <c r="C27" s="24">
        <v>1016.98</v>
      </c>
      <c r="D27" s="24">
        <v>1162.83</v>
      </c>
      <c r="E27" s="32">
        <v>981.66894845360821</v>
      </c>
    </row>
    <row r="28" spans="1:5" x14ac:dyDescent="0.25">
      <c r="A28" s="3">
        <v>33477</v>
      </c>
      <c r="B28" s="1"/>
      <c r="C28" s="24">
        <v>83.59</v>
      </c>
      <c r="D28" s="24">
        <v>95.6</v>
      </c>
      <c r="E28" s="32">
        <v>54.505963637382351</v>
      </c>
    </row>
    <row r="29" spans="1:5" x14ac:dyDescent="0.25">
      <c r="A29" s="3">
        <v>856880</v>
      </c>
      <c r="B29" s="1"/>
      <c r="C29" s="24">
        <v>192.91</v>
      </c>
      <c r="D29" s="24">
        <v>220.58</v>
      </c>
      <c r="E29" s="32">
        <v>79.108696419437337</v>
      </c>
    </row>
    <row r="30" spans="1:5" x14ac:dyDescent="0.25">
      <c r="A30" s="3">
        <v>595650</v>
      </c>
      <c r="B30" s="1"/>
      <c r="C30" s="24">
        <v>3393.29</v>
      </c>
      <c r="D30" s="24">
        <v>3879.91</v>
      </c>
      <c r="E30" s="32">
        <v>3193.0226700953276</v>
      </c>
    </row>
    <row r="31" spans="1:5" x14ac:dyDescent="0.25">
      <c r="A31" s="3">
        <v>608639</v>
      </c>
      <c r="B31" s="1"/>
      <c r="C31" s="24">
        <v>539.72</v>
      </c>
      <c r="D31" s="24">
        <v>561.04</v>
      </c>
      <c r="E31" s="32">
        <v>450.56569092965958</v>
      </c>
    </row>
    <row r="32" spans="1:5" x14ac:dyDescent="0.25">
      <c r="A32" s="3">
        <v>982967</v>
      </c>
      <c r="B32" s="1"/>
      <c r="C32" s="24">
        <v>810.46</v>
      </c>
      <c r="D32" s="24">
        <v>837.61</v>
      </c>
      <c r="E32" s="32">
        <v>809.21006631299736</v>
      </c>
    </row>
    <row r="33" spans="1:5" x14ac:dyDescent="0.25">
      <c r="A33" s="3">
        <v>201983</v>
      </c>
      <c r="B33" s="1"/>
      <c r="C33" s="24">
        <v>21731.17</v>
      </c>
      <c r="D33" s="24">
        <v>24847.91</v>
      </c>
      <c r="E33" s="32">
        <v>20000</v>
      </c>
    </row>
    <row r="34" spans="1:5" x14ac:dyDescent="0.25">
      <c r="A34" s="3">
        <v>26441</v>
      </c>
      <c r="B34" s="1"/>
      <c r="C34" s="24">
        <v>2009.44</v>
      </c>
      <c r="D34" s="24">
        <v>2297.61</v>
      </c>
      <c r="E34" s="32">
        <v>1768.0801804123712</v>
      </c>
    </row>
    <row r="35" spans="1:5" x14ac:dyDescent="0.25">
      <c r="A35" s="3">
        <v>201910</v>
      </c>
      <c r="B35" s="1"/>
      <c r="C35" s="24">
        <v>388.06</v>
      </c>
      <c r="D35" s="24">
        <v>443.7</v>
      </c>
      <c r="E35" s="32">
        <v>232.64150224215248</v>
      </c>
    </row>
    <row r="36" spans="1:5" x14ac:dyDescent="0.25">
      <c r="A36" s="3">
        <v>222489</v>
      </c>
      <c r="B36" s="1"/>
      <c r="C36" s="24">
        <v>1330.33</v>
      </c>
      <c r="D36" s="24">
        <v>1521.11</v>
      </c>
      <c r="E36" s="32">
        <v>1271.4518507751936</v>
      </c>
    </row>
    <row r="37" spans="1:5" x14ac:dyDescent="0.25">
      <c r="A37" s="3">
        <v>933613</v>
      </c>
      <c r="B37" s="1"/>
      <c r="C37" s="24">
        <v>286.58999999999997</v>
      </c>
      <c r="D37" s="24">
        <v>327.69</v>
      </c>
      <c r="E37" s="32">
        <v>148.60991208791208</v>
      </c>
    </row>
    <row r="38" spans="1:5" s="1" customFormat="1" x14ac:dyDescent="0.25">
      <c r="A38" s="1">
        <v>208939</v>
      </c>
      <c r="C38" s="23">
        <v>305.54000000000002</v>
      </c>
      <c r="D38" s="23">
        <v>349.38</v>
      </c>
      <c r="E38" s="32">
        <v>169.46441860465117</v>
      </c>
    </row>
    <row r="39" spans="1:5" s="1" customFormat="1" x14ac:dyDescent="0.25">
      <c r="A39" s="1">
        <v>960291</v>
      </c>
      <c r="C39" s="23">
        <v>2028.7</v>
      </c>
      <c r="D39" s="23">
        <v>2293.0500000000002</v>
      </c>
      <c r="E39" s="32">
        <v>1044.8536593406593</v>
      </c>
    </row>
    <row r="40" spans="1:5" x14ac:dyDescent="0.25">
      <c r="A40" s="3">
        <v>203312</v>
      </c>
      <c r="B40" s="1"/>
      <c r="C40" s="24">
        <v>1764.18</v>
      </c>
      <c r="D40" s="24">
        <v>1984.9</v>
      </c>
      <c r="E40" s="32">
        <v>1671.7550000000001</v>
      </c>
    </row>
    <row r="41" spans="1:5" x14ac:dyDescent="0.25">
      <c r="A41" s="3">
        <v>518428</v>
      </c>
      <c r="B41" s="1"/>
      <c r="C41" s="24">
        <v>82.52</v>
      </c>
      <c r="D41" s="24">
        <v>94.38</v>
      </c>
      <c r="E41" s="32">
        <v>68.320571428571427</v>
      </c>
    </row>
    <row r="42" spans="1:5" x14ac:dyDescent="0.25">
      <c r="A42" s="3">
        <v>539553</v>
      </c>
      <c r="B42" s="1"/>
      <c r="C42" s="24">
        <v>132.69999999999999</v>
      </c>
      <c r="D42" s="24">
        <v>151.75</v>
      </c>
      <c r="E42" s="32">
        <v>90.60107663690475</v>
      </c>
    </row>
    <row r="43" spans="1:5" x14ac:dyDescent="0.25">
      <c r="A43" s="3">
        <v>962068</v>
      </c>
      <c r="B43" s="1"/>
      <c r="C43" s="24">
        <v>328.96</v>
      </c>
      <c r="D43" s="24">
        <v>376.16</v>
      </c>
      <c r="E43" s="32">
        <v>259.77673243087554</v>
      </c>
    </row>
    <row r="44" spans="1:5" x14ac:dyDescent="0.25">
      <c r="A44" s="3">
        <v>986133</v>
      </c>
      <c r="B44" s="1"/>
      <c r="C44" s="24">
        <v>702.12</v>
      </c>
      <c r="D44" s="24">
        <v>797.84</v>
      </c>
      <c r="E44" s="32">
        <v>646.74857142857138</v>
      </c>
    </row>
    <row r="45" spans="1:5" ht="14.25" customHeight="1" x14ac:dyDescent="0.25">
      <c r="A45" s="3">
        <v>221610</v>
      </c>
      <c r="B45" s="1"/>
      <c r="C45" s="24">
        <v>5942.42</v>
      </c>
      <c r="D45" s="24">
        <v>6794.6</v>
      </c>
      <c r="E45" s="32">
        <v>5791.5113953488371</v>
      </c>
    </row>
    <row r="46" spans="1:5" s="39" customFormat="1" x14ac:dyDescent="0.25">
      <c r="A46" s="39">
        <v>78654</v>
      </c>
      <c r="B46" s="18"/>
      <c r="C46" s="40">
        <v>265.39999999999998</v>
      </c>
      <c r="D46" s="40">
        <v>303.45</v>
      </c>
      <c r="E46" s="41">
        <v>248.11577519379841</v>
      </c>
    </row>
    <row r="47" spans="1:5" s="1" customFormat="1" x14ac:dyDescent="0.25">
      <c r="A47" s="1">
        <v>566531</v>
      </c>
      <c r="C47" s="23">
        <v>4281.99</v>
      </c>
      <c r="D47" s="23">
        <v>4760.1400000000003</v>
      </c>
      <c r="E47" s="32">
        <v>4194.9892337164747</v>
      </c>
    </row>
    <row r="48" spans="1:5" x14ac:dyDescent="0.25">
      <c r="A48" s="3">
        <v>555518</v>
      </c>
      <c r="B48" s="1"/>
      <c r="C48" s="24">
        <v>100.36</v>
      </c>
      <c r="D48" s="24">
        <v>114.75</v>
      </c>
      <c r="E48" s="32">
        <v>64.324153846153848</v>
      </c>
    </row>
    <row r="49" spans="1:5" x14ac:dyDescent="0.25">
      <c r="A49" s="3">
        <v>831884</v>
      </c>
      <c r="B49" s="1"/>
      <c r="C49" s="24">
        <v>397.99</v>
      </c>
      <c r="D49" s="24">
        <v>455.07</v>
      </c>
      <c r="E49" s="32">
        <v>363.88710031347966</v>
      </c>
    </row>
    <row r="50" spans="1:5" x14ac:dyDescent="0.25">
      <c r="A50" s="3">
        <v>160339</v>
      </c>
      <c r="B50" s="1"/>
      <c r="C50" s="24">
        <v>1377.16</v>
      </c>
      <c r="D50" s="24">
        <v>1574.67</v>
      </c>
      <c r="E50" s="32">
        <v>1327.0456298449612</v>
      </c>
    </row>
    <row r="51" spans="1:5" x14ac:dyDescent="0.25">
      <c r="A51" s="3">
        <v>30564</v>
      </c>
      <c r="B51" s="1"/>
      <c r="C51" s="24">
        <v>808.46</v>
      </c>
      <c r="D51" s="24">
        <v>924.42</v>
      </c>
      <c r="E51" s="32">
        <v>682.57943298969076</v>
      </c>
    </row>
    <row r="52" spans="1:5" x14ac:dyDescent="0.25">
      <c r="A52" s="3">
        <v>591335</v>
      </c>
      <c r="B52" s="1"/>
      <c r="C52" s="24">
        <v>291.05</v>
      </c>
      <c r="D52" s="24">
        <v>332.82</v>
      </c>
      <c r="E52" s="32">
        <v>248.97668131868133</v>
      </c>
    </row>
    <row r="53" spans="1:5" x14ac:dyDescent="0.25">
      <c r="A53" s="3">
        <v>980895</v>
      </c>
      <c r="B53" s="1"/>
      <c r="C53" s="24">
        <v>93.67</v>
      </c>
      <c r="D53" s="24">
        <v>107.13</v>
      </c>
      <c r="E53" s="32">
        <v>73.53746391752577</v>
      </c>
    </row>
    <row r="54" spans="1:5" x14ac:dyDescent="0.25">
      <c r="A54" s="3">
        <v>610078</v>
      </c>
      <c r="B54" s="1"/>
      <c r="C54" s="24">
        <v>578.74</v>
      </c>
      <c r="D54" s="24">
        <v>661.75</v>
      </c>
      <c r="E54" s="32">
        <v>559.94521649484534</v>
      </c>
    </row>
    <row r="55" spans="1:5" x14ac:dyDescent="0.25">
      <c r="A55" s="3">
        <v>78915</v>
      </c>
      <c r="B55" s="1"/>
      <c r="C55" s="24">
        <v>1589.29</v>
      </c>
      <c r="D55" s="24">
        <v>1779.32</v>
      </c>
      <c r="E55" s="32">
        <v>1009.6874233128834</v>
      </c>
    </row>
    <row r="56" spans="1:5" x14ac:dyDescent="0.25">
      <c r="A56" s="3">
        <v>636490</v>
      </c>
      <c r="B56" s="1"/>
      <c r="C56" s="24">
        <v>304.25</v>
      </c>
      <c r="D56" s="24">
        <v>342.33</v>
      </c>
      <c r="E56" s="32">
        <v>288.58404255319147</v>
      </c>
    </row>
    <row r="57" spans="1:5" x14ac:dyDescent="0.25">
      <c r="A57" s="3">
        <v>965953</v>
      </c>
      <c r="B57" s="1"/>
      <c r="C57" s="24">
        <v>439.35</v>
      </c>
      <c r="D57" s="24">
        <v>502.38</v>
      </c>
      <c r="E57" s="32">
        <v>411.64741268672418</v>
      </c>
    </row>
    <row r="58" spans="1:5" x14ac:dyDescent="0.25">
      <c r="A58" s="3">
        <v>881505</v>
      </c>
      <c r="B58" s="1"/>
      <c r="C58" s="24">
        <v>636.72</v>
      </c>
      <c r="D58" s="24">
        <v>728.02</v>
      </c>
      <c r="E58" s="32">
        <v>568.88234065934068</v>
      </c>
    </row>
    <row r="59" spans="1:5" x14ac:dyDescent="0.25">
      <c r="A59" s="3">
        <v>544276</v>
      </c>
      <c r="B59" s="1"/>
      <c r="C59" s="24">
        <v>798.42</v>
      </c>
      <c r="D59" s="24">
        <v>912.89</v>
      </c>
      <c r="E59" s="32">
        <v>790.59318768996957</v>
      </c>
    </row>
    <row r="60" spans="1:5" x14ac:dyDescent="0.25">
      <c r="A60" s="3">
        <v>146617</v>
      </c>
      <c r="B60" s="1"/>
      <c r="C60" s="24">
        <v>1250.99</v>
      </c>
      <c r="D60" s="24">
        <v>1430.41</v>
      </c>
      <c r="E60" s="32">
        <v>1080.2140073529413</v>
      </c>
    </row>
    <row r="61" spans="1:5" x14ac:dyDescent="0.25">
      <c r="A61" s="3">
        <v>933397</v>
      </c>
      <c r="B61" s="1"/>
      <c r="C61" s="24">
        <v>120.66</v>
      </c>
      <c r="D61" s="24">
        <v>135.76</v>
      </c>
      <c r="E61" s="32">
        <v>90.064206185567016</v>
      </c>
    </row>
    <row r="62" spans="1:5" x14ac:dyDescent="0.25">
      <c r="A62" s="3">
        <v>124653</v>
      </c>
      <c r="B62" s="1"/>
      <c r="C62" s="24">
        <v>5991.48</v>
      </c>
      <c r="D62" s="24">
        <v>6850.69</v>
      </c>
      <c r="E62" s="32">
        <v>5913.7087209302317</v>
      </c>
    </row>
    <row r="63" spans="1:5" x14ac:dyDescent="0.25">
      <c r="A63" s="3">
        <v>603756</v>
      </c>
      <c r="B63" s="1"/>
      <c r="C63" s="24">
        <v>218.55</v>
      </c>
      <c r="D63" s="24">
        <v>249.87</v>
      </c>
      <c r="E63" s="32">
        <v>198.55082364341087</v>
      </c>
    </row>
    <row r="64" spans="1:5" x14ac:dyDescent="0.25">
      <c r="A64" s="13">
        <v>950887</v>
      </c>
      <c r="B64" s="4"/>
      <c r="C64" s="38">
        <v>754.73</v>
      </c>
      <c r="D64" s="38">
        <v>849.16</v>
      </c>
      <c r="E64" s="32">
        <v>724.34046153846157</v>
      </c>
    </row>
    <row r="65" spans="1:5" x14ac:dyDescent="0.25">
      <c r="A65" s="3">
        <v>966205</v>
      </c>
      <c r="B65" s="1"/>
      <c r="C65" s="24">
        <v>1841.05</v>
      </c>
      <c r="D65" s="24">
        <v>2105.06</v>
      </c>
      <c r="E65" s="32">
        <v>1779.1298556701031</v>
      </c>
    </row>
    <row r="66" spans="1:5" x14ac:dyDescent="0.25">
      <c r="A66" s="3">
        <v>611566</v>
      </c>
      <c r="B66" s="1"/>
      <c r="C66" s="24">
        <v>410.34</v>
      </c>
      <c r="D66" s="24">
        <v>466.27</v>
      </c>
      <c r="E66" s="32">
        <v>380.52708791208789</v>
      </c>
    </row>
    <row r="67" spans="1:5" x14ac:dyDescent="0.25">
      <c r="A67" s="3">
        <v>954224</v>
      </c>
      <c r="B67" s="1"/>
      <c r="C67" s="24">
        <v>1167.52</v>
      </c>
      <c r="D67" s="24">
        <v>1334.98</v>
      </c>
      <c r="E67" s="32">
        <v>983.91033914728689</v>
      </c>
    </row>
    <row r="68" spans="1:5" s="1" customFormat="1" x14ac:dyDescent="0.25">
      <c r="A68" s="1">
        <v>18923</v>
      </c>
      <c r="C68" s="23">
        <v>262.05</v>
      </c>
      <c r="D68" s="23">
        <v>299.64999999999998</v>
      </c>
      <c r="E68" s="32">
        <v>148.58589690721652</v>
      </c>
    </row>
    <row r="69" spans="1:5" x14ac:dyDescent="0.25">
      <c r="A69" s="3">
        <v>944459</v>
      </c>
      <c r="B69" s="1"/>
      <c r="C69" s="24">
        <v>198.49</v>
      </c>
      <c r="D69" s="24">
        <v>226.94</v>
      </c>
      <c r="E69" s="32">
        <v>67.038750000000022</v>
      </c>
    </row>
    <row r="70" spans="1:5" x14ac:dyDescent="0.25">
      <c r="A70" s="3">
        <v>519179</v>
      </c>
      <c r="B70" s="1"/>
      <c r="C70" s="24">
        <v>587.66</v>
      </c>
      <c r="D70" s="24">
        <v>671.94</v>
      </c>
      <c r="E70" s="32">
        <v>579.30117977528084</v>
      </c>
    </row>
    <row r="71" spans="1:5" x14ac:dyDescent="0.25">
      <c r="A71" s="3">
        <v>629681</v>
      </c>
      <c r="B71" s="1"/>
      <c r="C71" s="24">
        <v>1501.51</v>
      </c>
      <c r="D71" s="24">
        <v>1697.12</v>
      </c>
      <c r="E71" s="32">
        <v>1476.3521124031008</v>
      </c>
    </row>
    <row r="72" spans="1:5" s="39" customFormat="1" x14ac:dyDescent="0.25">
      <c r="A72" s="39">
        <v>558895</v>
      </c>
      <c r="B72" s="18"/>
      <c r="C72" s="40">
        <v>833.11</v>
      </c>
      <c r="D72" s="40">
        <v>941.63</v>
      </c>
      <c r="E72" s="41">
        <v>766.2963298969072</v>
      </c>
    </row>
    <row r="73" spans="1:5" x14ac:dyDescent="0.25">
      <c r="A73" s="3">
        <v>512070</v>
      </c>
      <c r="B73" s="1"/>
      <c r="C73" s="24">
        <v>46.83</v>
      </c>
      <c r="D73" s="24">
        <v>53.57</v>
      </c>
      <c r="E73" s="32">
        <v>37.861846153846152</v>
      </c>
    </row>
    <row r="74" spans="1:5" s="1" customFormat="1" x14ac:dyDescent="0.25">
      <c r="A74" s="1">
        <v>74966</v>
      </c>
      <c r="C74" s="23">
        <v>421.52</v>
      </c>
      <c r="D74" s="23">
        <v>481.95</v>
      </c>
      <c r="E74" s="32">
        <v>284.93509278350518</v>
      </c>
    </row>
    <row r="75" spans="1:5" s="1" customFormat="1" x14ac:dyDescent="0.25">
      <c r="A75" s="1">
        <v>222833</v>
      </c>
      <c r="C75" s="23">
        <v>2416.17</v>
      </c>
      <c r="D75" s="23">
        <v>2730.92</v>
      </c>
      <c r="E75" s="32">
        <v>2198.2713372093026</v>
      </c>
    </row>
    <row r="76" spans="1:5" x14ac:dyDescent="0.25">
      <c r="A76" s="3">
        <v>549261</v>
      </c>
      <c r="B76" s="1"/>
      <c r="C76" s="24">
        <v>1285.72</v>
      </c>
      <c r="D76" s="24">
        <v>1470.11</v>
      </c>
      <c r="E76" s="32">
        <v>1160.5241420542636</v>
      </c>
    </row>
    <row r="77" spans="1:5" x14ac:dyDescent="0.25">
      <c r="A77" s="3">
        <v>880648</v>
      </c>
      <c r="B77" s="1"/>
      <c r="C77" s="24">
        <v>181.76</v>
      </c>
      <c r="D77" s="24">
        <v>207.83</v>
      </c>
      <c r="E77" s="32">
        <v>147.36375257731959</v>
      </c>
    </row>
    <row r="78" spans="1:5" s="1" customFormat="1" x14ac:dyDescent="0.25">
      <c r="A78" s="1">
        <v>117045</v>
      </c>
      <c r="C78" s="23">
        <v>528.54999999999995</v>
      </c>
      <c r="D78" s="23">
        <v>604.37</v>
      </c>
      <c r="E78" s="32">
        <v>416.65723096752953</v>
      </c>
    </row>
    <row r="79" spans="1:5" x14ac:dyDescent="0.25">
      <c r="A79" s="3">
        <v>515680</v>
      </c>
      <c r="B79" s="1"/>
      <c r="C79" s="24">
        <v>192.91</v>
      </c>
      <c r="D79" s="24">
        <v>220.58</v>
      </c>
      <c r="E79" s="32">
        <v>190.68288659793814</v>
      </c>
    </row>
    <row r="80" spans="1:5" x14ac:dyDescent="0.25">
      <c r="A80" s="3">
        <v>72611</v>
      </c>
      <c r="B80" s="1"/>
      <c r="C80" s="24">
        <v>129.35</v>
      </c>
      <c r="D80" s="24">
        <v>147.87</v>
      </c>
      <c r="E80" s="32">
        <v>74.835731958762892</v>
      </c>
    </row>
    <row r="81" spans="1:5" x14ac:dyDescent="0.25">
      <c r="A81" s="3">
        <v>856444</v>
      </c>
      <c r="B81" s="1"/>
      <c r="C81" s="24">
        <v>1429.55</v>
      </c>
      <c r="D81" s="24">
        <v>1615.8</v>
      </c>
      <c r="E81" s="32">
        <v>1386.4547534246574</v>
      </c>
    </row>
    <row r="82" spans="1:5" x14ac:dyDescent="0.25">
      <c r="A82" s="3">
        <v>118070</v>
      </c>
      <c r="B82" s="1"/>
      <c r="C82" s="24">
        <v>129.35</v>
      </c>
      <c r="D82" s="24">
        <v>147.87</v>
      </c>
      <c r="E82" s="32">
        <v>118.63627437294546</v>
      </c>
    </row>
    <row r="83" spans="1:5" x14ac:dyDescent="0.25">
      <c r="A83" s="3">
        <v>61734</v>
      </c>
      <c r="B83" s="1"/>
      <c r="C83" s="24">
        <v>141.62</v>
      </c>
      <c r="D83" s="24">
        <v>161.93</v>
      </c>
      <c r="E83" s="32">
        <v>129.36465979381444</v>
      </c>
    </row>
    <row r="84" spans="1:5" x14ac:dyDescent="0.25">
      <c r="A84" s="3">
        <v>23808</v>
      </c>
      <c r="B84" s="1"/>
      <c r="C84" s="24">
        <v>231.95</v>
      </c>
      <c r="D84" s="24">
        <v>265.2</v>
      </c>
      <c r="E84" s="32">
        <v>203.83641758241757</v>
      </c>
    </row>
    <row r="85" spans="1:5" x14ac:dyDescent="0.25">
      <c r="A85" s="3">
        <v>32056</v>
      </c>
      <c r="B85" s="1"/>
      <c r="C85" s="24">
        <v>717.44</v>
      </c>
      <c r="D85" s="24">
        <v>807.2</v>
      </c>
      <c r="E85" s="32">
        <v>702.0829153605016</v>
      </c>
    </row>
    <row r="86" spans="1:5" x14ac:dyDescent="0.25">
      <c r="A86" s="3">
        <v>550522</v>
      </c>
      <c r="B86" s="1"/>
      <c r="C86" s="24">
        <v>173.96</v>
      </c>
      <c r="D86" s="24">
        <v>198.88</v>
      </c>
      <c r="E86" s="32">
        <v>95.873890109890112</v>
      </c>
    </row>
    <row r="87" spans="1:5" x14ac:dyDescent="0.25">
      <c r="A87" s="3">
        <v>634179</v>
      </c>
      <c r="B87" s="1"/>
      <c r="C87" s="24">
        <v>127.12</v>
      </c>
      <c r="D87" s="24">
        <v>145.31</v>
      </c>
      <c r="E87" s="32">
        <v>55.669572864321623</v>
      </c>
    </row>
    <row r="88" spans="1:5" s="1" customFormat="1" x14ac:dyDescent="0.25">
      <c r="A88" s="1">
        <v>141384</v>
      </c>
      <c r="C88" s="23">
        <v>2664</v>
      </c>
      <c r="D88" s="23">
        <v>3046.04</v>
      </c>
      <c r="E88" s="32">
        <v>2635.080726744186</v>
      </c>
    </row>
    <row r="89" spans="1:5" x14ac:dyDescent="0.25">
      <c r="A89" s="3">
        <v>847412</v>
      </c>
      <c r="B89" s="1"/>
      <c r="C89" s="24">
        <v>445.94</v>
      </c>
      <c r="D89" s="24">
        <v>509.91</v>
      </c>
      <c r="E89" s="32">
        <v>419.72292318121094</v>
      </c>
    </row>
    <row r="90" spans="1:5" x14ac:dyDescent="0.25">
      <c r="A90" s="3">
        <v>837827</v>
      </c>
      <c r="B90" s="1"/>
      <c r="C90" s="24">
        <v>713.67</v>
      </c>
      <c r="D90" s="24">
        <v>816.01</v>
      </c>
      <c r="E90" s="32">
        <v>566.14230769230767</v>
      </c>
    </row>
    <row r="91" spans="1:5" s="1" customFormat="1" x14ac:dyDescent="0.25">
      <c r="A91" s="1">
        <v>82439</v>
      </c>
      <c r="C91" s="23">
        <v>514.9</v>
      </c>
      <c r="D91" s="23">
        <v>581.99</v>
      </c>
      <c r="E91" s="32">
        <v>504.26186813186808</v>
      </c>
    </row>
    <row r="92" spans="1:5" s="1" customFormat="1" x14ac:dyDescent="0.25">
      <c r="A92" s="1">
        <v>646184</v>
      </c>
      <c r="C92" s="23">
        <v>812.92</v>
      </c>
      <c r="D92" s="23">
        <v>929.51</v>
      </c>
      <c r="E92" s="32">
        <v>700.9544852941176</v>
      </c>
    </row>
    <row r="93" spans="1:5" s="1" customFormat="1" x14ac:dyDescent="0.25">
      <c r="A93" s="1">
        <v>578191</v>
      </c>
      <c r="C93" s="23">
        <v>6604.08</v>
      </c>
      <c r="D93" s="23">
        <v>7464.38</v>
      </c>
      <c r="E93" s="32">
        <v>5231.8500000000004</v>
      </c>
    </row>
    <row r="94" spans="1:5" s="39" customFormat="1" x14ac:dyDescent="0.25">
      <c r="A94" s="39">
        <v>952173</v>
      </c>
      <c r="B94" s="18"/>
      <c r="C94" s="40">
        <v>275.02999999999997</v>
      </c>
      <c r="D94" s="40">
        <v>310.87</v>
      </c>
      <c r="E94" s="41">
        <v>269.50863917525771</v>
      </c>
    </row>
    <row r="95" spans="1:5" x14ac:dyDescent="0.25">
      <c r="A95" s="3">
        <v>933463</v>
      </c>
      <c r="B95" s="1"/>
      <c r="C95" s="24">
        <v>853.06</v>
      </c>
      <c r="D95" s="24">
        <v>975.41</v>
      </c>
      <c r="E95" s="32">
        <v>687.19593814432983</v>
      </c>
    </row>
    <row r="96" spans="1:5" x14ac:dyDescent="0.25">
      <c r="A96" s="3">
        <v>528881</v>
      </c>
      <c r="B96" s="1"/>
      <c r="C96" s="24">
        <v>140.5</v>
      </c>
      <c r="D96" s="24">
        <v>160.62</v>
      </c>
      <c r="E96" s="32">
        <v>117.34089690721649</v>
      </c>
    </row>
    <row r="97" spans="1:5" x14ac:dyDescent="0.25">
      <c r="A97" s="3">
        <v>612713</v>
      </c>
      <c r="B97" s="1"/>
      <c r="C97" s="24">
        <v>584.32000000000005</v>
      </c>
      <c r="D97" s="24">
        <v>668.14</v>
      </c>
      <c r="E97" s="32">
        <v>522.22451546391756</v>
      </c>
    </row>
    <row r="98" spans="1:5" x14ac:dyDescent="0.25">
      <c r="A98" s="3">
        <v>832293</v>
      </c>
      <c r="B98" s="1"/>
      <c r="C98" s="24">
        <v>63.56</v>
      </c>
      <c r="D98" s="24">
        <v>72.680000000000007</v>
      </c>
      <c r="E98" s="32">
        <v>17.853810388209922</v>
      </c>
    </row>
    <row r="99" spans="1:5" x14ac:dyDescent="0.25">
      <c r="A99" s="3">
        <v>505871</v>
      </c>
      <c r="B99" s="1"/>
      <c r="C99" s="24">
        <v>182.88</v>
      </c>
      <c r="D99" s="24">
        <v>209.13</v>
      </c>
      <c r="E99" s="32">
        <v>151.19905806975871</v>
      </c>
    </row>
    <row r="100" spans="1:5" x14ac:dyDescent="0.25">
      <c r="A100" s="13">
        <v>3624</v>
      </c>
      <c r="B100" s="4"/>
      <c r="C100" s="38">
        <v>628.91999999999996</v>
      </c>
      <c r="D100" s="38">
        <v>719.14</v>
      </c>
      <c r="E100" s="32">
        <v>605.94042857142858</v>
      </c>
    </row>
    <row r="101" spans="1:5" x14ac:dyDescent="0.25">
      <c r="A101" s="13">
        <v>5317</v>
      </c>
      <c r="B101" s="1"/>
      <c r="C101" s="38">
        <v>382.5</v>
      </c>
      <c r="D101" s="38">
        <v>429.66</v>
      </c>
      <c r="E101" s="32">
        <v>343.62285714285713</v>
      </c>
    </row>
    <row r="102" spans="1:5" x14ac:dyDescent="0.25">
      <c r="A102" s="3">
        <v>984873</v>
      </c>
      <c r="B102" s="1"/>
      <c r="C102" s="24">
        <v>279.18</v>
      </c>
      <c r="D102" s="24">
        <v>314.12</v>
      </c>
      <c r="E102" s="32">
        <v>262.25505494505495</v>
      </c>
    </row>
    <row r="103" spans="1:5" x14ac:dyDescent="0.25">
      <c r="A103" s="3">
        <v>527832</v>
      </c>
      <c r="B103" s="1"/>
      <c r="C103" s="24">
        <v>301.08999999999997</v>
      </c>
      <c r="D103" s="24">
        <v>344.28</v>
      </c>
      <c r="E103" s="32">
        <v>274.1402179005205</v>
      </c>
    </row>
    <row r="104" spans="1:5" x14ac:dyDescent="0.25">
      <c r="A104" s="3">
        <v>847998</v>
      </c>
      <c r="B104" s="1"/>
      <c r="C104" s="24">
        <v>1444.07</v>
      </c>
      <c r="D104" s="24">
        <v>1651.18</v>
      </c>
      <c r="E104" s="32">
        <v>1390.4098195876288</v>
      </c>
    </row>
    <row r="105" spans="1:5" s="1" customFormat="1" x14ac:dyDescent="0.25">
      <c r="A105" s="1">
        <v>606493</v>
      </c>
      <c r="C105" s="23">
        <v>946.64</v>
      </c>
      <c r="D105" s="23">
        <v>1069.97</v>
      </c>
      <c r="E105" s="32">
        <v>650.83886813186814</v>
      </c>
    </row>
    <row r="106" spans="1:5" x14ac:dyDescent="0.25">
      <c r="A106" s="3">
        <v>851549</v>
      </c>
      <c r="B106" s="1"/>
      <c r="C106" s="24">
        <v>1040.4000000000001</v>
      </c>
      <c r="D106" s="24">
        <v>1189.6099999999999</v>
      </c>
      <c r="E106" s="32">
        <v>989.0874329896908</v>
      </c>
    </row>
    <row r="107" spans="1:5" x14ac:dyDescent="0.25">
      <c r="A107" s="3">
        <v>965677</v>
      </c>
      <c r="B107" s="1"/>
      <c r="C107" s="24">
        <v>5640.2</v>
      </c>
      <c r="D107" s="24">
        <v>6383.69</v>
      </c>
      <c r="E107" s="32">
        <v>4744.4747131509266</v>
      </c>
    </row>
    <row r="108" spans="1:5" x14ac:dyDescent="0.25">
      <c r="A108" s="3">
        <v>649463</v>
      </c>
      <c r="B108" s="1"/>
      <c r="C108" s="24">
        <v>2894.28</v>
      </c>
      <c r="D108" s="24">
        <v>3271.31</v>
      </c>
      <c r="E108" s="32">
        <v>2533.0571372413169</v>
      </c>
    </row>
    <row r="109" spans="1:5" x14ac:dyDescent="0.25">
      <c r="A109" s="3">
        <v>852059</v>
      </c>
      <c r="B109" s="1"/>
      <c r="C109" s="24">
        <v>149.43</v>
      </c>
      <c r="D109" s="24">
        <v>170.89</v>
      </c>
      <c r="E109" s="32">
        <v>58.494615384615372</v>
      </c>
    </row>
    <row r="110" spans="1:5" x14ac:dyDescent="0.25">
      <c r="A110" s="3">
        <v>952946</v>
      </c>
      <c r="B110" s="1"/>
      <c r="C110" s="24">
        <v>157.22</v>
      </c>
      <c r="D110" s="24">
        <v>179.8</v>
      </c>
      <c r="E110" s="32">
        <v>49.338384615384626</v>
      </c>
    </row>
    <row r="111" spans="1:5" x14ac:dyDescent="0.25">
      <c r="A111" s="3">
        <v>73642</v>
      </c>
      <c r="B111" s="1"/>
      <c r="C111" s="24">
        <v>850.83</v>
      </c>
      <c r="D111" s="24">
        <v>972.85</v>
      </c>
      <c r="E111" s="32">
        <v>798.14462209302326</v>
      </c>
    </row>
    <row r="112" spans="1:5" x14ac:dyDescent="0.25">
      <c r="A112" s="3">
        <v>9990</v>
      </c>
      <c r="B112" s="4"/>
      <c r="C112" s="24">
        <v>139.88999999999999</v>
      </c>
      <c r="D112" s="24">
        <v>158.97999999999999</v>
      </c>
      <c r="E112" s="32">
        <v>116.78890109890109</v>
      </c>
    </row>
    <row r="113" spans="1:5" x14ac:dyDescent="0.25">
      <c r="A113" s="3">
        <v>870870</v>
      </c>
      <c r="B113" s="1"/>
      <c r="C113" s="24">
        <v>570.98</v>
      </c>
      <c r="D113" s="24">
        <v>642.41999999999996</v>
      </c>
      <c r="E113" s="32">
        <v>522.26307692307694</v>
      </c>
    </row>
    <row r="114" spans="1:5" x14ac:dyDescent="0.25">
      <c r="A114" s="3">
        <v>533066</v>
      </c>
      <c r="B114" s="1"/>
      <c r="C114" s="24">
        <v>101.48</v>
      </c>
      <c r="D114" s="24">
        <v>116.03</v>
      </c>
      <c r="E114" s="32">
        <v>79.727180689023186</v>
      </c>
    </row>
    <row r="115" spans="1:5" x14ac:dyDescent="0.25">
      <c r="A115" s="3">
        <v>844615</v>
      </c>
      <c r="B115" s="1"/>
      <c r="C115" s="24">
        <v>363.53</v>
      </c>
      <c r="D115" s="24">
        <v>415.64</v>
      </c>
      <c r="E115" s="32">
        <v>341.36402061855665</v>
      </c>
    </row>
    <row r="116" spans="1:5" x14ac:dyDescent="0.25">
      <c r="A116" s="3">
        <v>832345</v>
      </c>
      <c r="B116" s="1"/>
      <c r="C116" s="24">
        <v>1325.87</v>
      </c>
      <c r="D116" s="24">
        <v>1516.02</v>
      </c>
      <c r="E116" s="32">
        <v>1281.4683516483515</v>
      </c>
    </row>
    <row r="117" spans="1:5" x14ac:dyDescent="0.25">
      <c r="A117" s="3">
        <v>35672</v>
      </c>
      <c r="B117" s="1"/>
      <c r="C117" s="24">
        <v>260.94</v>
      </c>
      <c r="D117" s="24">
        <v>298.39</v>
      </c>
      <c r="E117" s="32">
        <v>247.30325274725274</v>
      </c>
    </row>
    <row r="118" spans="1:5" s="1" customFormat="1" x14ac:dyDescent="0.25">
      <c r="A118" s="1">
        <v>54023</v>
      </c>
      <c r="C118" s="23">
        <v>873.08</v>
      </c>
      <c r="D118" s="23">
        <v>986.79</v>
      </c>
      <c r="E118" s="32">
        <v>751.72143410852721</v>
      </c>
    </row>
    <row r="119" spans="1:5" x14ac:dyDescent="0.25">
      <c r="A119" s="3">
        <v>625385</v>
      </c>
      <c r="B119" s="1"/>
      <c r="C119" s="24">
        <v>125.39</v>
      </c>
      <c r="D119" s="24">
        <v>141.09</v>
      </c>
      <c r="E119" s="32">
        <v>46.113917525773203</v>
      </c>
    </row>
    <row r="120" spans="1:5" s="1" customFormat="1" x14ac:dyDescent="0.25">
      <c r="A120" s="1">
        <v>617259</v>
      </c>
      <c r="C120" s="23">
        <v>327.27999999999997</v>
      </c>
      <c r="D120" s="23">
        <v>368.24</v>
      </c>
      <c r="E120" s="32">
        <v>299.24573770491799</v>
      </c>
    </row>
    <row r="121" spans="1:5" x14ac:dyDescent="0.25">
      <c r="A121" s="3">
        <v>608158</v>
      </c>
      <c r="B121" s="1"/>
      <c r="C121" s="24">
        <v>1453</v>
      </c>
      <c r="D121" s="24">
        <v>1661.37</v>
      </c>
      <c r="E121" s="32">
        <v>1358.4907216494846</v>
      </c>
    </row>
    <row r="122" spans="1:5" x14ac:dyDescent="0.25">
      <c r="A122" s="3">
        <v>650120</v>
      </c>
      <c r="B122" s="1"/>
      <c r="C122" s="24">
        <v>5249.69</v>
      </c>
      <c r="D122" s="24">
        <v>5933.57</v>
      </c>
      <c r="E122" s="32">
        <v>5213.551899836606</v>
      </c>
    </row>
    <row r="123" spans="1:5" x14ac:dyDescent="0.25">
      <c r="A123" s="3">
        <v>920211</v>
      </c>
      <c r="B123" s="1"/>
      <c r="C123" s="24">
        <v>153.88</v>
      </c>
      <c r="D123" s="24">
        <v>175.93</v>
      </c>
      <c r="E123" s="32">
        <v>89.341005400098169</v>
      </c>
    </row>
    <row r="124" spans="1:5" x14ac:dyDescent="0.25">
      <c r="A124" s="3">
        <v>985053</v>
      </c>
      <c r="B124" s="1"/>
      <c r="C124" s="24">
        <v>807.33</v>
      </c>
      <c r="D124" s="24">
        <v>923.13</v>
      </c>
      <c r="E124" s="32">
        <v>673.80729670329674</v>
      </c>
    </row>
    <row r="125" spans="1:5" s="1" customFormat="1" x14ac:dyDescent="0.25">
      <c r="A125" s="1">
        <v>857619</v>
      </c>
      <c r="C125" s="23">
        <f>1527.7+6.69</f>
        <v>1534.39</v>
      </c>
      <c r="D125" s="23">
        <v>1746.78</v>
      </c>
      <c r="E125" s="32">
        <v>1527.1862024018071</v>
      </c>
    </row>
    <row r="126" spans="1:5" x14ac:dyDescent="0.25">
      <c r="A126" s="3">
        <v>965798</v>
      </c>
      <c r="B126" s="1"/>
      <c r="C126" s="24">
        <v>1088.3499999999999</v>
      </c>
      <c r="D126" s="24">
        <v>1244.4000000000001</v>
      </c>
      <c r="E126" s="32">
        <v>1029.8367984848485</v>
      </c>
    </row>
    <row r="127" spans="1:5" x14ac:dyDescent="0.25">
      <c r="A127" s="3">
        <v>839145</v>
      </c>
      <c r="B127" s="1"/>
      <c r="C127" s="24">
        <v>97.02</v>
      </c>
      <c r="D127" s="24">
        <v>110.94</v>
      </c>
      <c r="E127" s="32">
        <v>79.449365467961371</v>
      </c>
    </row>
    <row r="128" spans="1:5" s="1" customFormat="1" x14ac:dyDescent="0.25">
      <c r="A128" s="1">
        <v>975947</v>
      </c>
      <c r="C128" s="23">
        <v>190.69</v>
      </c>
      <c r="D128" s="23">
        <v>218.03</v>
      </c>
      <c r="E128" s="32">
        <v>115.9889010989011</v>
      </c>
    </row>
    <row r="129" spans="1:5" x14ac:dyDescent="0.25">
      <c r="A129" s="3">
        <v>967843</v>
      </c>
      <c r="B129" s="1"/>
      <c r="C129" s="24">
        <v>2507.5100000000002</v>
      </c>
      <c r="D129" s="24">
        <v>2785.29</v>
      </c>
      <c r="E129" s="32">
        <v>2453.5276016399698</v>
      </c>
    </row>
    <row r="130" spans="1:5" x14ac:dyDescent="0.25">
      <c r="A130" s="3">
        <v>13726</v>
      </c>
      <c r="B130" s="1"/>
      <c r="C130" s="24">
        <v>705.87</v>
      </c>
      <c r="D130" s="24">
        <v>807.1</v>
      </c>
      <c r="E130" s="32">
        <v>671.01292635658911</v>
      </c>
    </row>
    <row r="131" spans="1:5" x14ac:dyDescent="0.25">
      <c r="A131" s="3">
        <v>577733</v>
      </c>
      <c r="B131" s="1"/>
      <c r="C131" s="24">
        <v>1914.64</v>
      </c>
      <c r="D131" s="24">
        <v>2189.21</v>
      </c>
      <c r="E131" s="32">
        <v>1883.3191340206185</v>
      </c>
    </row>
    <row r="133" spans="1:5" x14ac:dyDescent="0.25">
      <c r="C133" s="23">
        <f t="shared" ref="C133:D133" si="0">SUM(C3:C132)</f>
        <v>148282.68000000002</v>
      </c>
      <c r="D133" s="23">
        <f t="shared" si="0"/>
        <v>168408.16000000003</v>
      </c>
      <c r="E133" s="23">
        <f>SUM(E3:E132)</f>
        <v>134289.26388610262</v>
      </c>
    </row>
    <row r="145" spans="1:5" x14ac:dyDescent="0.25">
      <c r="B145" s="1"/>
      <c r="E145" s="32"/>
    </row>
    <row r="157" spans="1:5" x14ac:dyDescent="0.25">
      <c r="A157" s="42"/>
      <c r="B157" s="42"/>
    </row>
  </sheetData>
  <customSheetViews>
    <customSheetView guid="{1D7A00BB-B824-4967-B9A0-73E6F0F44B2B}">
      <pane xSplit="5" ySplit="3" topLeftCell="Z247" activePane="bottomRight" state="frozen"/>
      <selection pane="bottomRight" activeCell="B254" sqref="B254"/>
      <pageMargins left="0.7" right="0.7" top="0.75" bottom="0.75" header="0.3" footer="0.3"/>
      <pageSetup paperSize="9" orientation="portrait" r:id="rId1"/>
    </customSheetView>
    <customSheetView guid="{6E0F4E20-CDF3-4671-B8A4-0EF28F4D4F90}" showPageBreaks="1" topLeftCell="AB103">
      <selection activeCell="AE129" sqref="AE129"/>
      <pageMargins left="0.7" right="0.7" top="0.75" bottom="0.75" header="0.3" footer="0.3"/>
      <pageSetup paperSize="9" orientation="portrait" r:id="rId2"/>
    </customSheetView>
    <customSheetView guid="{5325CBA2-C314-4BB3-A631-3F46A5D2BF0A}">
      <selection activeCell="Y211" sqref="A211:XFD211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4"/>
  <sheetViews>
    <sheetView zoomScaleNormal="100" workbookViewId="0">
      <pane xSplit="2" ySplit="2" topLeftCell="C3" activePane="bottomRight" state="frozen"/>
      <selection pane="topRight" activeCell="D1" sqref="D1"/>
      <selection pane="bottomLeft" activeCell="A3" sqref="A3"/>
      <selection pane="bottomRight" activeCell="B25" sqref="B25"/>
    </sheetView>
  </sheetViews>
  <sheetFormatPr defaultRowHeight="15" x14ac:dyDescent="0.25"/>
  <cols>
    <col min="1" max="1" width="9.42578125" style="13" bestFit="1" customWidth="1"/>
    <col min="2" max="2" width="39.42578125" style="13" bestFit="1" customWidth="1"/>
    <col min="3" max="4" width="13.85546875" style="13" bestFit="1" customWidth="1"/>
    <col min="5" max="5" width="13" style="49" customWidth="1"/>
    <col min="6" max="16384" width="9.140625" style="13"/>
  </cols>
  <sheetData>
    <row r="1" spans="1:5" s="10" customFormat="1" ht="56.25" customHeight="1" x14ac:dyDescent="0.2">
      <c r="A1" s="20"/>
      <c r="B1" s="20" t="s">
        <v>1</v>
      </c>
      <c r="C1" s="43" t="s">
        <v>7</v>
      </c>
      <c r="D1" s="21" t="s">
        <v>3</v>
      </c>
      <c r="E1" s="21" t="s">
        <v>2</v>
      </c>
    </row>
    <row r="2" spans="1:5" s="7" customFormat="1" ht="79.5" customHeight="1" x14ac:dyDescent="0.45">
      <c r="A2" s="44" t="s">
        <v>4</v>
      </c>
      <c r="B2" s="45"/>
      <c r="C2" s="46" t="s">
        <v>8</v>
      </c>
      <c r="D2" s="47" t="s">
        <v>6</v>
      </c>
      <c r="E2" s="47" t="s">
        <v>5</v>
      </c>
    </row>
    <row r="3" spans="1:5" x14ac:dyDescent="0.25">
      <c r="A3" s="13">
        <v>932180</v>
      </c>
      <c r="C3" s="48">
        <v>322.19</v>
      </c>
      <c r="D3" s="13">
        <v>368.38</v>
      </c>
      <c r="E3" s="11">
        <v>254.60725055432374</v>
      </c>
    </row>
    <row r="4" spans="1:5" x14ac:dyDescent="0.25">
      <c r="A4" s="13">
        <v>29972</v>
      </c>
      <c r="C4" s="48">
        <v>841.94</v>
      </c>
      <c r="D4" s="13">
        <v>939.26</v>
      </c>
      <c r="E4" s="11">
        <v>511.56207991803291</v>
      </c>
    </row>
    <row r="5" spans="1:5" x14ac:dyDescent="0.25">
      <c r="A5" s="13">
        <v>970230</v>
      </c>
      <c r="C5" s="48">
        <v>33.119999999999997</v>
      </c>
      <c r="D5" s="13">
        <v>37.270000000000003</v>
      </c>
      <c r="E5" s="11">
        <v>29.14535802944701</v>
      </c>
    </row>
    <row r="6" spans="1:5" x14ac:dyDescent="0.25">
      <c r="A6" s="13">
        <v>47483</v>
      </c>
      <c r="C6" s="48">
        <v>394.36</v>
      </c>
      <c r="D6" s="13">
        <v>448.1</v>
      </c>
      <c r="E6" s="11">
        <v>349.93164835164839</v>
      </c>
    </row>
    <row r="7" spans="1:5" x14ac:dyDescent="0.25">
      <c r="A7" s="13">
        <v>214392</v>
      </c>
      <c r="C7" s="48">
        <v>927.78</v>
      </c>
      <c r="D7" s="13">
        <v>1060.8399999999999</v>
      </c>
      <c r="E7" s="11">
        <v>895.38417000801917</v>
      </c>
    </row>
    <row r="8" spans="1:5" x14ac:dyDescent="0.25">
      <c r="A8" s="13">
        <v>999019</v>
      </c>
      <c r="C8" s="48">
        <v>1199.8599999999999</v>
      </c>
      <c r="D8" s="13">
        <v>1371.9</v>
      </c>
      <c r="E8" s="11">
        <v>1166.1731589147287</v>
      </c>
    </row>
    <row r="9" spans="1:5" x14ac:dyDescent="0.25">
      <c r="A9" s="13">
        <v>849630</v>
      </c>
      <c r="C9" s="48">
        <v>570.94000000000005</v>
      </c>
      <c r="D9" s="13">
        <v>652.83000000000004</v>
      </c>
      <c r="E9" s="11">
        <v>554.48781443298969</v>
      </c>
    </row>
    <row r="10" spans="1:5" x14ac:dyDescent="0.25">
      <c r="A10" s="13">
        <v>529010</v>
      </c>
      <c r="C10" s="48">
        <v>249.78</v>
      </c>
      <c r="D10" s="13">
        <v>285.63</v>
      </c>
      <c r="E10" s="11">
        <v>165.82498713906406</v>
      </c>
    </row>
    <row r="11" spans="1:5" x14ac:dyDescent="0.25">
      <c r="A11" s="13">
        <v>639164</v>
      </c>
      <c r="C11" s="48">
        <v>100.36</v>
      </c>
      <c r="D11" s="13">
        <v>114.75</v>
      </c>
      <c r="E11" s="11">
        <v>66.863726708074537</v>
      </c>
    </row>
    <row r="12" spans="1:5" x14ac:dyDescent="0.25">
      <c r="A12" s="13">
        <v>607245</v>
      </c>
      <c r="C12" s="48">
        <v>3476.91</v>
      </c>
      <c r="D12" s="13">
        <v>3975.5</v>
      </c>
      <c r="E12" s="11">
        <v>3428.1625494505492</v>
      </c>
    </row>
    <row r="13" spans="1:5" x14ac:dyDescent="0.25">
      <c r="A13" s="13">
        <v>34237</v>
      </c>
      <c r="C13" s="48">
        <v>13266.46</v>
      </c>
      <c r="D13" s="13">
        <v>14772</v>
      </c>
      <c r="E13" s="11">
        <v>13045.01640167364</v>
      </c>
    </row>
    <row r="14" spans="1:5" x14ac:dyDescent="0.25">
      <c r="A14" s="13">
        <v>121643</v>
      </c>
      <c r="C14" s="48">
        <v>868.67</v>
      </c>
      <c r="D14" s="13">
        <v>993.26</v>
      </c>
      <c r="E14" s="11">
        <v>834.22400918935409</v>
      </c>
    </row>
    <row r="15" spans="1:5" x14ac:dyDescent="0.25">
      <c r="A15" s="13">
        <v>551578</v>
      </c>
      <c r="C15" s="48">
        <v>117.09</v>
      </c>
      <c r="D15" s="13">
        <v>133.9</v>
      </c>
      <c r="E15" s="11">
        <v>67.60934065934066</v>
      </c>
    </row>
    <row r="16" spans="1:5" x14ac:dyDescent="0.25">
      <c r="A16" s="13">
        <v>200651</v>
      </c>
      <c r="C16" s="48">
        <v>897</v>
      </c>
      <c r="D16" s="13">
        <v>1026.03</v>
      </c>
      <c r="E16" s="11">
        <v>366.55739309210514</v>
      </c>
    </row>
    <row r="17" spans="1:5" x14ac:dyDescent="0.25">
      <c r="A17" s="13">
        <v>214506</v>
      </c>
      <c r="C17" s="48">
        <v>449.39</v>
      </c>
      <c r="D17" s="13">
        <v>513.84</v>
      </c>
      <c r="E17" s="11">
        <v>370.72248062015501</v>
      </c>
    </row>
    <row r="18" spans="1:5" x14ac:dyDescent="0.25">
      <c r="A18" s="13">
        <v>222768</v>
      </c>
      <c r="C18" s="48">
        <v>2694.1</v>
      </c>
      <c r="D18" s="13">
        <v>3080.42</v>
      </c>
      <c r="E18" s="11">
        <v>2627.8649157979148</v>
      </c>
    </row>
    <row r="19" spans="1:5" x14ac:dyDescent="0.25">
      <c r="A19" s="13">
        <v>217557</v>
      </c>
      <c r="C19" s="48">
        <v>178.42</v>
      </c>
      <c r="D19" s="13">
        <v>204.01</v>
      </c>
      <c r="E19" s="11">
        <v>98.680097199649936</v>
      </c>
    </row>
    <row r="20" spans="1:5" x14ac:dyDescent="0.25">
      <c r="A20" s="13">
        <v>548727</v>
      </c>
      <c r="C20" s="48">
        <v>207.41</v>
      </c>
      <c r="D20" s="13">
        <v>237.13</v>
      </c>
      <c r="E20" s="11">
        <v>117.87973195876287</v>
      </c>
    </row>
    <row r="21" spans="1:5" x14ac:dyDescent="0.25">
      <c r="A21" s="13">
        <v>139828</v>
      </c>
      <c r="C21" s="48">
        <v>235.29</v>
      </c>
      <c r="D21" s="13">
        <v>269.02999999999997</v>
      </c>
      <c r="E21" s="11">
        <v>211.57093886735842</v>
      </c>
    </row>
    <row r="22" spans="1:5" x14ac:dyDescent="0.25">
      <c r="A22" s="13">
        <v>595688</v>
      </c>
      <c r="C22" s="48">
        <v>2084.37</v>
      </c>
      <c r="D22" s="13">
        <v>2345.15</v>
      </c>
      <c r="E22" s="11">
        <v>442.41131658946142</v>
      </c>
    </row>
    <row r="23" spans="1:5" x14ac:dyDescent="0.25">
      <c r="A23" s="13">
        <v>523924</v>
      </c>
      <c r="C23" s="48">
        <v>952.31</v>
      </c>
      <c r="D23" s="13">
        <v>1088.9000000000001</v>
      </c>
      <c r="E23" s="11">
        <v>894.09384615384613</v>
      </c>
    </row>
    <row r="24" spans="1:5" x14ac:dyDescent="0.25">
      <c r="A24" s="13">
        <v>13586</v>
      </c>
      <c r="C24" s="48">
        <v>437.96</v>
      </c>
      <c r="D24" s="15">
        <v>501.01</v>
      </c>
      <c r="E24" s="11">
        <v>418.44800515463913</v>
      </c>
    </row>
    <row r="25" spans="1:5" x14ac:dyDescent="0.25">
      <c r="A25" s="13">
        <v>2978</v>
      </c>
      <c r="C25" s="48">
        <v>397.86</v>
      </c>
      <c r="D25" s="13">
        <v>449.68</v>
      </c>
      <c r="E25" s="11">
        <v>281.17809278350518</v>
      </c>
    </row>
    <row r="26" spans="1:5" x14ac:dyDescent="0.25">
      <c r="A26" s="13">
        <v>43425</v>
      </c>
      <c r="C26" s="48">
        <v>1942.53</v>
      </c>
      <c r="D26" s="13">
        <v>2221.11</v>
      </c>
      <c r="E26" s="11">
        <v>1901.1492248062016</v>
      </c>
    </row>
    <row r="27" spans="1:5" x14ac:dyDescent="0.25">
      <c r="A27" s="13">
        <v>968250</v>
      </c>
      <c r="C27" s="48">
        <v>394.5</v>
      </c>
      <c r="D27" s="13">
        <v>440.09</v>
      </c>
      <c r="E27" s="11">
        <v>336.57918556701031</v>
      </c>
    </row>
    <row r="28" spans="1:5" x14ac:dyDescent="0.25">
      <c r="A28" s="13">
        <v>944034</v>
      </c>
      <c r="C28" s="48">
        <v>115.91</v>
      </c>
      <c r="D28" s="13">
        <v>130.44999999999999</v>
      </c>
      <c r="E28" s="11">
        <v>105.39364547591816</v>
      </c>
    </row>
    <row r="29" spans="1:5" x14ac:dyDescent="0.25">
      <c r="A29" s="13">
        <v>953081</v>
      </c>
      <c r="C29" s="48">
        <v>328.3</v>
      </c>
      <c r="D29" s="13">
        <v>372.83</v>
      </c>
      <c r="E29" s="11">
        <v>266.50946951702298</v>
      </c>
    </row>
    <row r="30" spans="1:5" x14ac:dyDescent="0.25">
      <c r="A30" s="13">
        <v>121130</v>
      </c>
      <c r="C30" s="48">
        <v>2307.81</v>
      </c>
      <c r="D30" s="13">
        <v>2639.04</v>
      </c>
      <c r="E30" s="11">
        <v>2158.3246692923231</v>
      </c>
    </row>
    <row r="31" spans="1:5" x14ac:dyDescent="0.25">
      <c r="A31" s="13">
        <v>960717</v>
      </c>
      <c r="C31" s="48">
        <v>4147.9399999999996</v>
      </c>
      <c r="D31" s="13">
        <v>4688.3100000000004</v>
      </c>
      <c r="E31" s="11">
        <v>3849.4253006134963</v>
      </c>
    </row>
    <row r="32" spans="1:5" x14ac:dyDescent="0.25">
      <c r="A32" s="13">
        <v>981799</v>
      </c>
      <c r="C32" s="48">
        <v>282.44</v>
      </c>
      <c r="D32" s="13">
        <v>320.95999999999998</v>
      </c>
      <c r="E32" s="11">
        <v>266.57946886446888</v>
      </c>
    </row>
    <row r="33" spans="1:5" x14ac:dyDescent="0.25">
      <c r="A33" s="13">
        <v>841144</v>
      </c>
      <c r="C33" s="48">
        <v>128.24</v>
      </c>
      <c r="D33" s="13">
        <v>146.65</v>
      </c>
      <c r="E33" s="11">
        <v>111.99015221878226</v>
      </c>
    </row>
    <row r="34" spans="1:5" x14ac:dyDescent="0.25">
      <c r="A34" s="13">
        <v>100783</v>
      </c>
      <c r="C34" s="48">
        <v>123.13</v>
      </c>
      <c r="D34" s="13">
        <v>139.16999999999999</v>
      </c>
      <c r="E34" s="11">
        <v>99.031484480431843</v>
      </c>
    </row>
    <row r="35" spans="1:5" x14ac:dyDescent="0.25">
      <c r="A35" s="13">
        <v>86233</v>
      </c>
      <c r="C35" s="48">
        <v>149.43</v>
      </c>
      <c r="D35" s="13">
        <v>170.89</v>
      </c>
      <c r="E35" s="11">
        <v>120.52311650289407</v>
      </c>
    </row>
    <row r="36" spans="1:5" x14ac:dyDescent="0.25">
      <c r="A36" s="13">
        <v>964796</v>
      </c>
      <c r="C36" s="48">
        <v>1486.44</v>
      </c>
      <c r="D36" s="13">
        <v>1699.61</v>
      </c>
      <c r="E36" s="11">
        <v>1472.6494020618557</v>
      </c>
    </row>
    <row r="37" spans="1:5" x14ac:dyDescent="0.25">
      <c r="A37" s="13">
        <v>605578</v>
      </c>
      <c r="C37" s="48">
        <v>1802.98</v>
      </c>
      <c r="D37" s="13">
        <v>2037.87</v>
      </c>
      <c r="E37" s="11">
        <v>1472.2663348626329</v>
      </c>
    </row>
    <row r="38" spans="1:5" x14ac:dyDescent="0.25">
      <c r="A38" s="13">
        <v>941284</v>
      </c>
      <c r="C38" s="48">
        <v>756.05</v>
      </c>
      <c r="D38" s="13">
        <v>864.46</v>
      </c>
      <c r="E38" s="11">
        <v>684.88639175257731</v>
      </c>
    </row>
    <row r="39" spans="1:5" x14ac:dyDescent="0.25">
      <c r="A39" s="13">
        <v>141023</v>
      </c>
      <c r="C39" s="48">
        <v>409.24</v>
      </c>
      <c r="D39" s="13">
        <v>467.93</v>
      </c>
      <c r="E39" s="11">
        <v>318.94118908613575</v>
      </c>
    </row>
    <row r="40" spans="1:5" x14ac:dyDescent="0.25">
      <c r="A40" s="13">
        <v>80632</v>
      </c>
      <c r="C40" s="48">
        <v>380.26</v>
      </c>
      <c r="D40" s="13">
        <v>434.79</v>
      </c>
      <c r="E40" s="11">
        <v>326.80462825278812</v>
      </c>
    </row>
    <row r="41" spans="1:5" x14ac:dyDescent="0.25">
      <c r="A41" s="13">
        <v>995606</v>
      </c>
      <c r="C41" s="48">
        <v>4147.9399999999996</v>
      </c>
      <c r="D41" s="13">
        <v>4688.3100000000004</v>
      </c>
      <c r="E41" s="11">
        <v>3849.4253006134963</v>
      </c>
    </row>
    <row r="42" spans="1:5" x14ac:dyDescent="0.25">
      <c r="A42" s="13">
        <v>125987</v>
      </c>
      <c r="C42" s="48">
        <v>204.68</v>
      </c>
      <c r="D42" s="13">
        <v>231.33</v>
      </c>
      <c r="E42" s="11">
        <v>166.50359496124031</v>
      </c>
    </row>
    <row r="43" spans="1:5" x14ac:dyDescent="0.25">
      <c r="A43" s="13">
        <v>128412</v>
      </c>
      <c r="C43" s="48">
        <v>92.56</v>
      </c>
      <c r="D43" s="13">
        <v>105.84</v>
      </c>
      <c r="E43" s="11">
        <v>47.391686046511637</v>
      </c>
    </row>
    <row r="44" spans="1:5" x14ac:dyDescent="0.25">
      <c r="A44" s="13">
        <v>953315</v>
      </c>
      <c r="C44" s="48">
        <v>287.57</v>
      </c>
      <c r="D44" s="13">
        <v>328.88</v>
      </c>
      <c r="E44" s="11">
        <v>219.2839923274876</v>
      </c>
    </row>
    <row r="45" spans="1:5" x14ac:dyDescent="0.25">
      <c r="A45" s="13">
        <v>566991</v>
      </c>
      <c r="C45" s="48">
        <v>545.29</v>
      </c>
      <c r="D45" s="13">
        <v>623.5</v>
      </c>
      <c r="E45" s="11">
        <v>521.28261538461538</v>
      </c>
    </row>
    <row r="46" spans="1:5" x14ac:dyDescent="0.25">
      <c r="A46" s="13">
        <v>211111</v>
      </c>
      <c r="C46" s="48">
        <v>1196.52</v>
      </c>
      <c r="D46" s="13">
        <v>1368.11</v>
      </c>
      <c r="E46" s="11">
        <v>1117.3501425178147</v>
      </c>
    </row>
    <row r="47" spans="1:5" x14ac:dyDescent="0.25">
      <c r="A47" s="13">
        <v>635878</v>
      </c>
      <c r="C47" s="48">
        <v>255.57</v>
      </c>
      <c r="D47" s="13">
        <v>292.27</v>
      </c>
      <c r="E47" s="11">
        <v>223.00348017621144</v>
      </c>
    </row>
    <row r="48" spans="1:5" x14ac:dyDescent="0.25">
      <c r="A48" s="13">
        <v>965994</v>
      </c>
      <c r="C48" s="48">
        <v>2944.98</v>
      </c>
      <c r="D48" s="13">
        <v>3369.28</v>
      </c>
      <c r="E48" s="11">
        <v>2900.5991860465115</v>
      </c>
    </row>
    <row r="49" spans="1:5" x14ac:dyDescent="0.25">
      <c r="A49" s="13">
        <v>996868</v>
      </c>
      <c r="C49" s="48">
        <v>574.28</v>
      </c>
      <c r="D49" s="13">
        <v>656.66</v>
      </c>
      <c r="E49" s="11">
        <v>519.51040380047505</v>
      </c>
    </row>
    <row r="50" spans="1:5" x14ac:dyDescent="0.25">
      <c r="A50" s="13">
        <v>514806</v>
      </c>
      <c r="C50" s="48">
        <v>157.22999999999999</v>
      </c>
      <c r="D50" s="13">
        <v>179.77</v>
      </c>
      <c r="E50" s="11">
        <v>80.843195876288647</v>
      </c>
    </row>
    <row r="51" spans="1:5" x14ac:dyDescent="0.25">
      <c r="A51" s="13">
        <v>847319</v>
      </c>
      <c r="C51" s="48">
        <v>210.75</v>
      </c>
      <c r="D51" s="13">
        <v>240.99</v>
      </c>
      <c r="E51" s="11">
        <v>172.4729381443299</v>
      </c>
    </row>
    <row r="52" spans="1:5" s="4" customFormat="1" x14ac:dyDescent="0.25">
      <c r="A52" s="4">
        <v>20805</v>
      </c>
      <c r="C52" s="25">
        <v>535.19000000000005</v>
      </c>
      <c r="D52" s="4">
        <v>604.95000000000005</v>
      </c>
      <c r="E52" s="11">
        <v>414.94580412371141</v>
      </c>
    </row>
    <row r="53" spans="1:5" x14ac:dyDescent="0.25">
      <c r="A53" s="13">
        <v>843792</v>
      </c>
      <c r="C53" s="48">
        <v>826.52</v>
      </c>
      <c r="D53" s="13">
        <v>945.14</v>
      </c>
      <c r="E53" s="11">
        <v>639.96349731703356</v>
      </c>
    </row>
    <row r="54" spans="1:5" x14ac:dyDescent="0.25">
      <c r="A54" s="13">
        <v>78738</v>
      </c>
      <c r="C54" s="48">
        <v>198.49</v>
      </c>
      <c r="D54" s="13">
        <v>226.94</v>
      </c>
      <c r="E54" s="11">
        <v>110.90085271317831</v>
      </c>
    </row>
    <row r="55" spans="1:5" x14ac:dyDescent="0.25">
      <c r="A55" s="13">
        <v>639720</v>
      </c>
      <c r="C55" s="48">
        <v>500.51</v>
      </c>
      <c r="D55" s="13">
        <v>565.72</v>
      </c>
      <c r="E55" s="11">
        <v>395.0787619047619</v>
      </c>
    </row>
    <row r="56" spans="1:5" x14ac:dyDescent="0.25">
      <c r="A56" s="13">
        <v>973318</v>
      </c>
      <c r="C56" s="48">
        <v>79.17</v>
      </c>
      <c r="D56" s="13">
        <v>90.52</v>
      </c>
      <c r="E56" s="11">
        <v>43.424123711340215</v>
      </c>
    </row>
    <row r="57" spans="1:5" x14ac:dyDescent="0.25">
      <c r="A57" s="13">
        <v>832502</v>
      </c>
      <c r="C57" s="48">
        <v>140.94</v>
      </c>
      <c r="D57" s="13">
        <v>161.22999999999999</v>
      </c>
      <c r="E57" s="11">
        <v>127.64125464534848</v>
      </c>
    </row>
    <row r="58" spans="1:5" s="4" customFormat="1" x14ac:dyDescent="0.25">
      <c r="A58" s="13">
        <v>933531</v>
      </c>
      <c r="B58" s="13"/>
      <c r="C58" s="48">
        <v>83.6</v>
      </c>
      <c r="D58" s="15">
        <v>94.05</v>
      </c>
      <c r="E58" s="11">
        <v>75.224967032967029</v>
      </c>
    </row>
    <row r="59" spans="1:5" x14ac:dyDescent="0.25">
      <c r="A59" s="13">
        <v>857492</v>
      </c>
      <c r="C59" s="48">
        <v>45.74</v>
      </c>
      <c r="D59" s="13">
        <v>51.46</v>
      </c>
      <c r="E59" s="11">
        <v>33.512090800951626</v>
      </c>
    </row>
    <row r="60" spans="1:5" s="4" customFormat="1" x14ac:dyDescent="0.25">
      <c r="A60" s="4">
        <v>21043</v>
      </c>
      <c r="C60" s="25">
        <v>247.56</v>
      </c>
      <c r="D60" s="4">
        <v>283.07</v>
      </c>
      <c r="E60" s="11">
        <v>196.89090109890111</v>
      </c>
    </row>
    <row r="61" spans="1:5" x14ac:dyDescent="0.25">
      <c r="A61" s="13">
        <v>986759</v>
      </c>
      <c r="C61" s="48">
        <v>87.93</v>
      </c>
      <c r="D61" s="13">
        <v>99.89</v>
      </c>
      <c r="E61" s="11">
        <v>63.435000000000002</v>
      </c>
    </row>
    <row r="62" spans="1:5" x14ac:dyDescent="0.25">
      <c r="A62" s="13">
        <v>954104</v>
      </c>
      <c r="C62" s="48">
        <v>143.84</v>
      </c>
      <c r="D62" s="13">
        <v>164.48</v>
      </c>
      <c r="E62" s="11">
        <v>121.1039534883721</v>
      </c>
    </row>
    <row r="63" spans="1:5" x14ac:dyDescent="0.25">
      <c r="A63" s="13">
        <v>72088</v>
      </c>
      <c r="C63" s="48">
        <v>2628.31</v>
      </c>
      <c r="D63" s="13">
        <v>3005.22</v>
      </c>
      <c r="E63" s="11">
        <v>2565.3322780060525</v>
      </c>
    </row>
    <row r="64" spans="1:5" x14ac:dyDescent="0.25">
      <c r="A64" s="13">
        <v>654370</v>
      </c>
      <c r="C64" s="48">
        <v>107.05</v>
      </c>
      <c r="D64" s="13">
        <v>122.38</v>
      </c>
      <c r="E64" s="11">
        <v>94.118974358974356</v>
      </c>
    </row>
    <row r="65" spans="1:5" s="4" customFormat="1" x14ac:dyDescent="0.25">
      <c r="A65" s="4">
        <v>839693</v>
      </c>
      <c r="C65" s="25">
        <v>142.72999999999999</v>
      </c>
      <c r="D65" s="4">
        <v>163.30000000000001</v>
      </c>
      <c r="E65" s="11">
        <v>80.71543895822029</v>
      </c>
    </row>
    <row r="66" spans="1:5" s="4" customFormat="1" x14ac:dyDescent="0.25">
      <c r="A66" s="4">
        <v>158779</v>
      </c>
      <c r="C66" s="25">
        <v>385.78</v>
      </c>
      <c r="D66" s="4">
        <v>441.16</v>
      </c>
      <c r="E66" s="11">
        <v>316.2191621787025</v>
      </c>
    </row>
    <row r="67" spans="1:5" x14ac:dyDescent="0.25">
      <c r="A67" s="13">
        <v>4133</v>
      </c>
      <c r="C67" s="48">
        <v>3162.73</v>
      </c>
      <c r="D67" s="13">
        <v>3574.84</v>
      </c>
      <c r="E67" s="11">
        <v>2461.6397674418604</v>
      </c>
    </row>
    <row r="68" spans="1:5" x14ac:dyDescent="0.25">
      <c r="A68" s="13">
        <v>71426</v>
      </c>
      <c r="C68" s="48">
        <v>2927.86</v>
      </c>
      <c r="D68" s="13">
        <v>3309.26</v>
      </c>
      <c r="E68" s="11">
        <v>2913.4832558139537</v>
      </c>
    </row>
    <row r="69" spans="1:5" x14ac:dyDescent="0.25">
      <c r="A69" s="13">
        <v>638626</v>
      </c>
      <c r="C69" s="48">
        <v>465</v>
      </c>
      <c r="D69" s="13">
        <v>531.69000000000005</v>
      </c>
      <c r="E69" s="11">
        <v>383.77682939914166</v>
      </c>
    </row>
    <row r="70" spans="1:5" x14ac:dyDescent="0.25">
      <c r="A70" s="13">
        <v>139574</v>
      </c>
      <c r="C70" s="48">
        <v>362.41</v>
      </c>
      <c r="D70" s="13">
        <v>414.4</v>
      </c>
      <c r="E70" s="11">
        <v>307.2501162790698</v>
      </c>
    </row>
    <row r="71" spans="1:5" x14ac:dyDescent="0.25">
      <c r="A71" s="13">
        <v>125657</v>
      </c>
      <c r="C71" s="48">
        <v>121.55</v>
      </c>
      <c r="D71" s="13">
        <v>139</v>
      </c>
      <c r="E71" s="11">
        <v>90.143691507798962</v>
      </c>
    </row>
    <row r="72" spans="1:5" x14ac:dyDescent="0.25">
      <c r="A72" s="13">
        <v>79601</v>
      </c>
      <c r="C72" s="48">
        <v>539.72</v>
      </c>
      <c r="D72" s="13">
        <v>561.04</v>
      </c>
      <c r="E72" s="11">
        <v>314.49913978494629</v>
      </c>
    </row>
    <row r="73" spans="1:5" x14ac:dyDescent="0.25">
      <c r="A73" s="13">
        <v>79609</v>
      </c>
      <c r="C73" s="48">
        <v>934.46</v>
      </c>
      <c r="D73" s="13">
        <v>971.32</v>
      </c>
      <c r="E73" s="11">
        <v>168.56129032258059</v>
      </c>
    </row>
    <row r="74" spans="1:5" x14ac:dyDescent="0.25">
      <c r="A74" s="13">
        <v>48345</v>
      </c>
      <c r="C74" s="48">
        <v>694.13</v>
      </c>
      <c r="D74" s="13">
        <v>788.76</v>
      </c>
      <c r="E74" s="11">
        <v>616.85807692307696</v>
      </c>
    </row>
    <row r="75" spans="1:5" x14ac:dyDescent="0.25">
      <c r="A75" s="13">
        <v>643979</v>
      </c>
      <c r="C75" s="48">
        <v>176.18</v>
      </c>
      <c r="D75" s="13">
        <v>201.43</v>
      </c>
      <c r="E75" s="11">
        <v>169.91382758620691</v>
      </c>
    </row>
    <row r="76" spans="1:5" x14ac:dyDescent="0.25">
      <c r="A76" s="13">
        <v>126395</v>
      </c>
      <c r="C76" s="48">
        <v>277.66000000000003</v>
      </c>
      <c r="D76" s="13">
        <v>317.49</v>
      </c>
      <c r="E76" s="11">
        <v>226.59418604651165</v>
      </c>
    </row>
    <row r="77" spans="1:5" x14ac:dyDescent="0.25">
      <c r="A77" s="13">
        <v>965822</v>
      </c>
      <c r="C77" s="48">
        <v>130.46</v>
      </c>
      <c r="D77" s="13">
        <v>149.16999999999999</v>
      </c>
      <c r="E77" s="11">
        <v>51.139216494845357</v>
      </c>
    </row>
    <row r="78" spans="1:5" x14ac:dyDescent="0.25">
      <c r="A78" s="13">
        <v>560097</v>
      </c>
      <c r="C78" s="48">
        <v>520.75</v>
      </c>
      <c r="D78" s="13">
        <v>595.42999999999995</v>
      </c>
      <c r="E78" s="11">
        <v>459.36782945736434</v>
      </c>
    </row>
    <row r="79" spans="1:5" x14ac:dyDescent="0.25">
      <c r="A79" s="13">
        <v>641310</v>
      </c>
      <c r="C79" s="48">
        <v>537.29</v>
      </c>
      <c r="D79" s="13">
        <v>607.26</v>
      </c>
      <c r="E79" s="11">
        <v>421.3726086956521</v>
      </c>
    </row>
    <row r="80" spans="1:5" x14ac:dyDescent="0.25">
      <c r="A80" s="13">
        <v>954113</v>
      </c>
      <c r="C80" s="48">
        <v>604.39</v>
      </c>
      <c r="D80" s="13">
        <v>691.08</v>
      </c>
      <c r="E80" s="11">
        <v>571.28968992248065</v>
      </c>
    </row>
    <row r="81" spans="3:5" x14ac:dyDescent="0.25">
      <c r="E81" s="11"/>
    </row>
    <row r="82" spans="3:5" x14ac:dyDescent="0.25">
      <c r="E82" s="11"/>
    </row>
    <row r="83" spans="3:5" x14ac:dyDescent="0.25">
      <c r="C83" s="17">
        <f t="shared" ref="C83:D83" si="0">SUM(C3:C80)</f>
        <v>73884.090000000011</v>
      </c>
      <c r="D83" s="17">
        <f t="shared" si="0"/>
        <v>83599.599999999977</v>
      </c>
      <c r="E83" s="17">
        <f>SUM(E3:E80)</f>
        <v>64941.516098510125</v>
      </c>
    </row>
    <row r="84" spans="3:5" x14ac:dyDescent="0.25">
      <c r="E84" s="11"/>
    </row>
    <row r="85" spans="3:5" x14ac:dyDescent="0.25">
      <c r="E85" s="11"/>
    </row>
    <row r="86" spans="3:5" x14ac:dyDescent="0.25">
      <c r="E86" s="11"/>
    </row>
    <row r="87" spans="3:5" x14ac:dyDescent="0.25">
      <c r="E87" s="11"/>
    </row>
    <row r="88" spans="3:5" x14ac:dyDescent="0.25">
      <c r="E88" s="11"/>
    </row>
    <row r="89" spans="3:5" x14ac:dyDescent="0.25">
      <c r="E89" s="11"/>
    </row>
    <row r="90" spans="3:5" x14ac:dyDescent="0.25">
      <c r="E90" s="11"/>
    </row>
    <row r="91" spans="3:5" x14ac:dyDescent="0.25">
      <c r="E91" s="11"/>
    </row>
    <row r="92" spans="3:5" x14ac:dyDescent="0.25">
      <c r="E92" s="11"/>
    </row>
    <row r="93" spans="3:5" x14ac:dyDescent="0.25">
      <c r="E93" s="11"/>
    </row>
    <row r="94" spans="3:5" x14ac:dyDescent="0.25">
      <c r="E94" s="11"/>
    </row>
    <row r="95" spans="3:5" x14ac:dyDescent="0.25">
      <c r="E95" s="11"/>
    </row>
    <row r="96" spans="3:5" x14ac:dyDescent="0.25">
      <c r="E96" s="11"/>
    </row>
    <row r="97" spans="5:5" x14ac:dyDescent="0.25">
      <c r="E97" s="11"/>
    </row>
    <row r="98" spans="5:5" x14ac:dyDescent="0.25">
      <c r="E98" s="11"/>
    </row>
    <row r="99" spans="5:5" x14ac:dyDescent="0.25">
      <c r="E99" s="11"/>
    </row>
    <row r="100" spans="5:5" x14ac:dyDescent="0.25">
      <c r="E100" s="11"/>
    </row>
    <row r="101" spans="5:5" x14ac:dyDescent="0.25">
      <c r="E101" s="11"/>
    </row>
    <row r="102" spans="5:5" x14ac:dyDescent="0.25">
      <c r="E102" s="11"/>
    </row>
    <row r="103" spans="5:5" x14ac:dyDescent="0.25">
      <c r="E103" s="11"/>
    </row>
    <row r="104" spans="5:5" x14ac:dyDescent="0.25">
      <c r="E104" s="11"/>
    </row>
    <row r="105" spans="5:5" x14ac:dyDescent="0.25">
      <c r="E105" s="11"/>
    </row>
    <row r="106" spans="5:5" x14ac:dyDescent="0.25">
      <c r="E106" s="11"/>
    </row>
    <row r="107" spans="5:5" x14ac:dyDescent="0.25">
      <c r="E107" s="11"/>
    </row>
    <row r="108" spans="5:5" x14ac:dyDescent="0.25">
      <c r="E108" s="11"/>
    </row>
    <row r="109" spans="5:5" x14ac:dyDescent="0.25">
      <c r="E109" s="11"/>
    </row>
    <row r="110" spans="5:5" x14ac:dyDescent="0.25">
      <c r="E110" s="11"/>
    </row>
    <row r="111" spans="5:5" x14ac:dyDescent="0.25">
      <c r="E111" s="11"/>
    </row>
    <row r="112" spans="5:5" x14ac:dyDescent="0.25">
      <c r="E112" s="11"/>
    </row>
    <row r="113" spans="5:5" x14ac:dyDescent="0.25">
      <c r="E113" s="11"/>
    </row>
    <row r="114" spans="5:5" x14ac:dyDescent="0.25">
      <c r="E114" s="11"/>
    </row>
    <row r="115" spans="5:5" x14ac:dyDescent="0.25">
      <c r="E115" s="11"/>
    </row>
    <row r="116" spans="5:5" x14ac:dyDescent="0.25">
      <c r="E116" s="11"/>
    </row>
    <row r="117" spans="5:5" x14ac:dyDescent="0.25">
      <c r="E117" s="11"/>
    </row>
    <row r="118" spans="5:5" x14ac:dyDescent="0.25">
      <c r="E118" s="11"/>
    </row>
    <row r="119" spans="5:5" x14ac:dyDescent="0.25">
      <c r="E119" s="11"/>
    </row>
    <row r="120" spans="5:5" x14ac:dyDescent="0.25">
      <c r="E120" s="11"/>
    </row>
    <row r="121" spans="5:5" x14ac:dyDescent="0.25">
      <c r="E121" s="11"/>
    </row>
    <row r="122" spans="5:5" x14ac:dyDescent="0.25">
      <c r="E122" s="11"/>
    </row>
    <row r="123" spans="5:5" x14ac:dyDescent="0.25">
      <c r="E123" s="11"/>
    </row>
    <row r="124" spans="5:5" x14ac:dyDescent="0.25">
      <c r="E124" s="11"/>
    </row>
    <row r="125" spans="5:5" x14ac:dyDescent="0.25">
      <c r="E125" s="11"/>
    </row>
    <row r="126" spans="5:5" x14ac:dyDescent="0.25">
      <c r="E126" s="11"/>
    </row>
    <row r="127" spans="5:5" x14ac:dyDescent="0.25">
      <c r="E127" s="11"/>
    </row>
    <row r="128" spans="5:5" x14ac:dyDescent="0.25">
      <c r="E128" s="11"/>
    </row>
    <row r="129" spans="5:5" x14ac:dyDescent="0.25">
      <c r="E129" s="11"/>
    </row>
    <row r="130" spans="5:5" x14ac:dyDescent="0.25">
      <c r="E130" s="11"/>
    </row>
    <row r="131" spans="5:5" x14ac:dyDescent="0.25">
      <c r="E131" s="11"/>
    </row>
    <row r="132" spans="5:5" x14ac:dyDescent="0.25">
      <c r="E132" s="11"/>
    </row>
    <row r="133" spans="5:5" x14ac:dyDescent="0.25">
      <c r="E133" s="11"/>
    </row>
    <row r="134" spans="5:5" x14ac:dyDescent="0.25">
      <c r="E134" s="11"/>
    </row>
    <row r="135" spans="5:5" x14ac:dyDescent="0.25">
      <c r="E135" s="11"/>
    </row>
    <row r="136" spans="5:5" x14ac:dyDescent="0.25">
      <c r="E136" s="11"/>
    </row>
    <row r="137" spans="5:5" x14ac:dyDescent="0.25">
      <c r="E137" s="11"/>
    </row>
    <row r="138" spans="5:5" x14ac:dyDescent="0.25">
      <c r="E138" s="11"/>
    </row>
    <row r="139" spans="5:5" x14ac:dyDescent="0.25">
      <c r="E139" s="11"/>
    </row>
    <row r="140" spans="5:5" x14ac:dyDescent="0.25">
      <c r="E140" s="11"/>
    </row>
    <row r="141" spans="5:5" x14ac:dyDescent="0.25">
      <c r="E141" s="11"/>
    </row>
    <row r="142" spans="5:5" x14ac:dyDescent="0.25">
      <c r="E142" s="11"/>
    </row>
    <row r="143" spans="5:5" x14ac:dyDescent="0.25">
      <c r="E143" s="11"/>
    </row>
    <row r="144" spans="5:5" x14ac:dyDescent="0.25">
      <c r="E144" s="11"/>
    </row>
    <row r="145" spans="5:5" x14ac:dyDescent="0.25">
      <c r="E145" s="11"/>
    </row>
    <row r="146" spans="5:5" x14ac:dyDescent="0.25">
      <c r="E146" s="11"/>
    </row>
    <row r="147" spans="5:5" x14ac:dyDescent="0.25">
      <c r="E147" s="11"/>
    </row>
    <row r="148" spans="5:5" x14ac:dyDescent="0.25">
      <c r="E148" s="11"/>
    </row>
    <row r="149" spans="5:5" x14ac:dyDescent="0.25">
      <c r="E149" s="11"/>
    </row>
    <row r="150" spans="5:5" x14ac:dyDescent="0.25">
      <c r="E150" s="11"/>
    </row>
    <row r="151" spans="5:5" x14ac:dyDescent="0.25">
      <c r="E151" s="11"/>
    </row>
    <row r="152" spans="5:5" x14ac:dyDescent="0.25">
      <c r="E152" s="11"/>
    </row>
    <row r="154" spans="5:5" x14ac:dyDescent="0.25">
      <c r="E154" s="11"/>
    </row>
  </sheetData>
  <autoFilter ref="A2:D51"/>
  <sortState ref="A4:AL130">
    <sortCondition ref="B4:B130"/>
  </sortState>
  <customSheetViews>
    <customSheetView guid="{1D7A00BB-B824-4967-B9A0-73E6F0F44B2B}" showAutoFilter="1">
      <pane xSplit="3" ySplit="2" topLeftCell="Y131" activePane="bottomRight" state="frozen"/>
      <selection pane="bottomRight" activeCell="B1" sqref="B1:B1048576"/>
      <pageMargins left="0.7" right="0.7" top="0.75" bottom="0.75" header="0.3" footer="0.3"/>
      <pageSetup paperSize="9" orientation="portrait" r:id="rId1"/>
      <autoFilter ref="A2:AM51"/>
    </customSheetView>
    <customSheetView guid="{6E0F4E20-CDF3-4671-B8A4-0EF28F4D4F90}" topLeftCell="A34">
      <selection activeCell="A9" sqref="A9"/>
      <pageMargins left="0.7" right="0.7" top="0.75" bottom="0.75" header="0.3" footer="0.3"/>
    </customSheetView>
    <customSheetView guid="{C1202580-ACE7-41AE-93EF-5D869AE53D6C}">
      <selection activeCell="O17" sqref="O17"/>
      <pageMargins left="0.7" right="0.7" top="0.75" bottom="0.75" header="0.3" footer="0.3"/>
    </customSheetView>
    <customSheetView guid="{5325CBA2-C314-4BB3-A631-3F46A5D2BF0A}">
      <selection activeCell="A76" sqref="A76:XFD76"/>
      <pageMargins left="0.7" right="0.7" top="0.75" bottom="0.75" header="0.3" footer="0.3"/>
    </customSheetView>
  </customSheetViews>
  <pageMargins left="0.7" right="0.7" top="0.75" bottom="0.75" header="0.3" footer="0.3"/>
  <pageSetup paperSize="9" scale="97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5"/>
  <sheetViews>
    <sheetView zoomScaleNormal="98" workbookViewId="0">
      <pane ySplit="1" topLeftCell="A2" activePane="bottomLeft" state="frozen"/>
      <selection pane="bottomLeft" activeCell="B23" sqref="B23"/>
    </sheetView>
  </sheetViews>
  <sheetFormatPr defaultRowHeight="15" x14ac:dyDescent="0.25"/>
  <cols>
    <col min="1" max="1" width="9.42578125" style="1" bestFit="1" customWidth="1"/>
    <col min="2" max="2" width="42.7109375" style="1" bestFit="1" customWidth="1"/>
    <col min="3" max="3" width="10.42578125" style="1" customWidth="1"/>
    <col min="4" max="4" width="14" style="14" customWidth="1"/>
    <col min="5" max="5" width="13" style="1" bestFit="1" customWidth="1"/>
    <col min="6" max="16384" width="9.140625" style="1"/>
  </cols>
  <sheetData>
    <row r="1" spans="1:5" s="10" customFormat="1" ht="56.25" customHeight="1" x14ac:dyDescent="0.2">
      <c r="A1" s="19"/>
      <c r="B1" s="19" t="s">
        <v>1</v>
      </c>
      <c r="C1" s="43" t="s">
        <v>7</v>
      </c>
      <c r="D1" s="21" t="s">
        <v>3</v>
      </c>
      <c r="E1" s="21" t="s">
        <v>2</v>
      </c>
    </row>
    <row r="2" spans="1:5" s="7" customFormat="1" ht="79.5" customHeight="1" x14ac:dyDescent="0.45">
      <c r="A2" s="50" t="s">
        <v>4</v>
      </c>
      <c r="B2" s="51"/>
      <c r="C2" s="46" t="s">
        <v>8</v>
      </c>
      <c r="D2" s="47" t="s">
        <v>6</v>
      </c>
      <c r="E2" s="47" t="s">
        <v>5</v>
      </c>
    </row>
    <row r="3" spans="1:5" x14ac:dyDescent="0.25">
      <c r="A3" s="1">
        <v>25488</v>
      </c>
      <c r="C3" s="26">
        <v>1376.48</v>
      </c>
      <c r="D3" s="14">
        <v>1555.8</v>
      </c>
      <c r="E3" s="17">
        <v>1186.5038372093022</v>
      </c>
    </row>
    <row r="4" spans="1:5" x14ac:dyDescent="0.25">
      <c r="A4" s="1">
        <v>593938</v>
      </c>
      <c r="C4" s="26">
        <v>712.98</v>
      </c>
      <c r="D4" s="14">
        <v>791.26</v>
      </c>
      <c r="E4" s="17">
        <v>362.46944257335315</v>
      </c>
    </row>
    <row r="5" spans="1:5" x14ac:dyDescent="0.25">
      <c r="A5" s="1">
        <v>845174</v>
      </c>
      <c r="C5" s="26">
        <v>620</v>
      </c>
      <c r="D5" s="14">
        <v>708.88</v>
      </c>
      <c r="E5" s="17">
        <v>599.36865979381446</v>
      </c>
    </row>
    <row r="6" spans="1:5" x14ac:dyDescent="0.25">
      <c r="A6" s="1">
        <v>855139</v>
      </c>
      <c r="C6" s="26">
        <f>68.02+23.7</f>
        <v>91.72</v>
      </c>
      <c r="D6" s="14">
        <f>76.58+26.07</f>
        <v>102.65</v>
      </c>
      <c r="E6" s="17">
        <v>29.232450549450547</v>
      </c>
    </row>
    <row r="7" spans="1:5" x14ac:dyDescent="0.25">
      <c r="A7" s="1">
        <v>956879</v>
      </c>
      <c r="C7" s="26">
        <v>99.14</v>
      </c>
      <c r="D7" s="14">
        <v>112.07</v>
      </c>
      <c r="E7" s="17">
        <v>81.882919040479763</v>
      </c>
    </row>
    <row r="8" spans="1:5" x14ac:dyDescent="0.25">
      <c r="A8" s="1">
        <v>954969</v>
      </c>
      <c r="C8" s="26">
        <v>76.95</v>
      </c>
      <c r="D8" s="14">
        <v>88</v>
      </c>
      <c r="E8" s="17">
        <v>61.688934108527135</v>
      </c>
    </row>
    <row r="9" spans="1:5" x14ac:dyDescent="0.25">
      <c r="A9" s="1">
        <v>16970</v>
      </c>
      <c r="C9" s="26">
        <v>26.76</v>
      </c>
      <c r="D9" s="14">
        <v>30.62</v>
      </c>
      <c r="E9" s="17">
        <v>23.973036890194408</v>
      </c>
    </row>
    <row r="10" spans="1:5" x14ac:dyDescent="0.25">
      <c r="A10" s="1">
        <v>576396</v>
      </c>
      <c r="C10" s="26">
        <v>66.91</v>
      </c>
      <c r="D10" s="14">
        <v>76.510000000000005</v>
      </c>
      <c r="E10" s="17">
        <v>30.311452380952375</v>
      </c>
    </row>
    <row r="11" spans="1:5" x14ac:dyDescent="0.25">
      <c r="A11" s="1">
        <v>222875</v>
      </c>
      <c r="C11" s="26">
        <v>210.09</v>
      </c>
      <c r="D11" s="14">
        <v>236.4</v>
      </c>
      <c r="E11" s="17">
        <v>196.4012240430574</v>
      </c>
    </row>
    <row r="12" spans="1:5" x14ac:dyDescent="0.25">
      <c r="A12" s="1">
        <v>852792</v>
      </c>
      <c r="C12" s="26">
        <v>107.05</v>
      </c>
      <c r="D12" s="14">
        <v>122.38</v>
      </c>
      <c r="E12" s="17">
        <v>62.248901098901101</v>
      </c>
    </row>
    <row r="13" spans="1:5" x14ac:dyDescent="0.25">
      <c r="A13" s="1">
        <v>538001</v>
      </c>
      <c r="C13" s="26">
        <v>225.21</v>
      </c>
      <c r="D13" s="14">
        <v>257.52999999999997</v>
      </c>
      <c r="E13" s="17">
        <v>156.7763993107267</v>
      </c>
    </row>
    <row r="14" spans="1:5" x14ac:dyDescent="0.25">
      <c r="A14" s="1">
        <v>22069</v>
      </c>
      <c r="C14" s="26">
        <v>85.24</v>
      </c>
      <c r="D14" s="14">
        <v>97.53</v>
      </c>
      <c r="E14" s="17">
        <v>44.166509102873434</v>
      </c>
    </row>
    <row r="15" spans="1:5" x14ac:dyDescent="0.25">
      <c r="A15" s="1">
        <v>40052</v>
      </c>
      <c r="C15" s="26">
        <v>725.12</v>
      </c>
      <c r="D15" s="14">
        <v>829.4</v>
      </c>
      <c r="E15" s="17">
        <v>588.22111469639185</v>
      </c>
    </row>
    <row r="16" spans="1:5" x14ac:dyDescent="0.25">
      <c r="A16" s="1">
        <v>965966</v>
      </c>
      <c r="C16" s="26">
        <v>246.09</v>
      </c>
      <c r="D16" s="14">
        <v>281.47000000000003</v>
      </c>
      <c r="E16" s="17">
        <v>176.5806015037594</v>
      </c>
    </row>
    <row r="17" spans="1:5" x14ac:dyDescent="0.25">
      <c r="A17" s="1">
        <v>838305</v>
      </c>
      <c r="C17" s="26">
        <v>263.17</v>
      </c>
      <c r="D17" s="14">
        <v>300.88</v>
      </c>
      <c r="E17" s="17">
        <v>246.74185567010312</v>
      </c>
    </row>
    <row r="18" spans="1:5" x14ac:dyDescent="0.25">
      <c r="A18" s="1">
        <v>614617</v>
      </c>
      <c r="C18" s="26">
        <v>313.35000000000002</v>
      </c>
      <c r="D18" s="14">
        <v>358.28</v>
      </c>
      <c r="E18" s="17">
        <v>292.41560796382367</v>
      </c>
    </row>
    <row r="19" spans="1:5" x14ac:dyDescent="0.25">
      <c r="A19" s="1">
        <v>74942</v>
      </c>
      <c r="C19" s="26">
        <v>293.27</v>
      </c>
      <c r="D19" s="14">
        <v>335.34</v>
      </c>
      <c r="E19" s="17">
        <v>115.44775824175821</v>
      </c>
    </row>
    <row r="20" spans="1:5" x14ac:dyDescent="0.25">
      <c r="A20" s="1">
        <v>121147</v>
      </c>
      <c r="C20" s="26">
        <v>124.89</v>
      </c>
      <c r="D20" s="14">
        <v>142.81</v>
      </c>
      <c r="E20" s="17">
        <v>98.104757197440904</v>
      </c>
    </row>
    <row r="21" spans="1:5" x14ac:dyDescent="0.25">
      <c r="A21" s="1">
        <v>218935</v>
      </c>
      <c r="C21" s="26">
        <v>405.81</v>
      </c>
      <c r="D21" s="14">
        <v>464.23</v>
      </c>
      <c r="E21" s="17">
        <v>262.49146825396826</v>
      </c>
    </row>
    <row r="22" spans="1:5" x14ac:dyDescent="0.25">
      <c r="A22" s="1">
        <v>891688</v>
      </c>
      <c r="C22" s="26">
        <v>339.92</v>
      </c>
      <c r="D22" s="14">
        <v>388.77</v>
      </c>
      <c r="E22" s="17">
        <v>275.48466833746727</v>
      </c>
    </row>
    <row r="23" spans="1:5" x14ac:dyDescent="0.25">
      <c r="A23" s="1">
        <v>27690</v>
      </c>
      <c r="C23" s="26">
        <v>454.4</v>
      </c>
      <c r="D23" s="14">
        <v>519.73</v>
      </c>
      <c r="E23" s="17">
        <v>362.51028267634854</v>
      </c>
    </row>
    <row r="24" spans="1:5" x14ac:dyDescent="0.25">
      <c r="A24" s="1">
        <v>28058</v>
      </c>
      <c r="C24" s="26">
        <v>195.14</v>
      </c>
      <c r="D24" s="14">
        <v>223.15</v>
      </c>
      <c r="E24" s="17">
        <v>172.73484151785712</v>
      </c>
    </row>
    <row r="25" spans="1:5" x14ac:dyDescent="0.25">
      <c r="A25" s="1">
        <v>216216</v>
      </c>
      <c r="C25" s="26">
        <v>362.76</v>
      </c>
      <c r="D25" s="14">
        <v>414.98</v>
      </c>
      <c r="E25" s="17">
        <v>208.4191569767442</v>
      </c>
    </row>
    <row r="26" spans="1:5" x14ac:dyDescent="0.25">
      <c r="A26" s="1">
        <v>548882</v>
      </c>
      <c r="C26" s="26">
        <v>323.10000000000002</v>
      </c>
      <c r="D26" s="14">
        <v>363.58</v>
      </c>
      <c r="E26" s="17">
        <v>238.83212606454506</v>
      </c>
    </row>
    <row r="27" spans="1:5" x14ac:dyDescent="0.25">
      <c r="A27" s="1">
        <v>921175</v>
      </c>
      <c r="C27" s="26">
        <v>208.53</v>
      </c>
      <c r="D27" s="14">
        <v>238.44</v>
      </c>
      <c r="E27" s="17">
        <v>156.94480532786883</v>
      </c>
    </row>
    <row r="28" spans="1:5" x14ac:dyDescent="0.25">
      <c r="A28" s="1">
        <v>36740</v>
      </c>
      <c r="C28" s="26">
        <v>450.32</v>
      </c>
      <c r="D28" s="14">
        <v>511.7</v>
      </c>
      <c r="E28" s="17">
        <v>427.46815796812319</v>
      </c>
    </row>
    <row r="29" spans="1:5" x14ac:dyDescent="0.25">
      <c r="A29" s="1">
        <v>13722</v>
      </c>
      <c r="C29" s="26">
        <v>124.35</v>
      </c>
      <c r="D29" s="14">
        <v>142.22</v>
      </c>
      <c r="E29" s="17">
        <v>105.10516189199501</v>
      </c>
    </row>
    <row r="30" spans="1:5" x14ac:dyDescent="0.25">
      <c r="A30" s="1">
        <v>67867</v>
      </c>
      <c r="C30" s="26">
        <v>65.790000000000006</v>
      </c>
      <c r="D30" s="14">
        <v>75.239999999999995</v>
      </c>
      <c r="E30" s="17">
        <v>56.07251190476191</v>
      </c>
    </row>
    <row r="31" spans="1:5" x14ac:dyDescent="0.25">
      <c r="A31" s="1">
        <v>568252</v>
      </c>
      <c r="C31" s="26">
        <v>283.29000000000002</v>
      </c>
      <c r="D31" s="14">
        <v>323.98</v>
      </c>
      <c r="E31" s="17">
        <v>39.17084893048127</v>
      </c>
    </row>
    <row r="32" spans="1:5" x14ac:dyDescent="0.25">
      <c r="A32" s="1">
        <v>591832</v>
      </c>
      <c r="C32" s="26">
        <v>226.37</v>
      </c>
      <c r="D32" s="14">
        <v>258.83999999999997</v>
      </c>
      <c r="E32" s="17">
        <v>95.677173396674618</v>
      </c>
    </row>
    <row r="33" spans="1:5" x14ac:dyDescent="0.25">
      <c r="A33" s="1">
        <v>996778</v>
      </c>
      <c r="C33" s="26">
        <v>334.2</v>
      </c>
      <c r="D33" s="14">
        <v>377.75</v>
      </c>
      <c r="E33" s="17">
        <v>280.23135658914725</v>
      </c>
    </row>
    <row r="34" spans="1:5" x14ac:dyDescent="0.25">
      <c r="A34" s="1">
        <v>100946</v>
      </c>
      <c r="C34" s="26">
        <v>22.3</v>
      </c>
      <c r="D34" s="14">
        <v>25.5</v>
      </c>
      <c r="E34" s="17">
        <v>16.24174418604651</v>
      </c>
    </row>
    <row r="35" spans="1:5" x14ac:dyDescent="0.25">
      <c r="A35" s="1">
        <v>890496</v>
      </c>
      <c r="C35" s="26">
        <v>63.56</v>
      </c>
      <c r="D35" s="14">
        <v>72.680000000000007</v>
      </c>
      <c r="E35" s="17">
        <v>30.53616494845361</v>
      </c>
    </row>
    <row r="36" spans="1:5" x14ac:dyDescent="0.25">
      <c r="A36" s="1">
        <v>90955</v>
      </c>
      <c r="C36" s="26">
        <v>267.83999999999997</v>
      </c>
      <c r="D36" s="14">
        <v>306.35000000000002</v>
      </c>
      <c r="E36" s="17">
        <v>135.66941988950273</v>
      </c>
    </row>
    <row r="37" spans="1:5" x14ac:dyDescent="0.25">
      <c r="A37" s="1">
        <v>595652</v>
      </c>
      <c r="C37" s="26">
        <v>604.39</v>
      </c>
      <c r="D37" s="14">
        <v>691.08</v>
      </c>
      <c r="E37" s="17">
        <v>294.38502735462419</v>
      </c>
    </row>
    <row r="38" spans="1:5" x14ac:dyDescent="0.25">
      <c r="A38" s="1">
        <v>219363</v>
      </c>
      <c r="C38" s="26">
        <v>1026.81</v>
      </c>
      <c r="D38" s="14">
        <v>1050.25</v>
      </c>
      <c r="E38" s="17">
        <v>1006.5995967741935</v>
      </c>
    </row>
    <row r="39" spans="1:5" x14ac:dyDescent="0.25">
      <c r="A39" s="1">
        <v>216241</v>
      </c>
      <c r="C39" s="26">
        <v>3060.97</v>
      </c>
      <c r="D39" s="14">
        <v>3181.77</v>
      </c>
      <c r="E39" s="17">
        <v>2249.6162096774192</v>
      </c>
    </row>
    <row r="40" spans="1:5" x14ac:dyDescent="0.25">
      <c r="A40" s="1">
        <v>157837</v>
      </c>
      <c r="C40" s="26">
        <v>943.39</v>
      </c>
      <c r="D40" s="14">
        <v>980.59</v>
      </c>
      <c r="E40" s="17">
        <v>754.27774193548385</v>
      </c>
    </row>
    <row r="41" spans="1:5" x14ac:dyDescent="0.25">
      <c r="A41" s="1">
        <v>24741</v>
      </c>
      <c r="C41" s="26">
        <v>797.78</v>
      </c>
      <c r="D41" s="14">
        <v>912.3</v>
      </c>
      <c r="E41" s="17">
        <v>661.76914534883713</v>
      </c>
    </row>
    <row r="42" spans="1:5" x14ac:dyDescent="0.25">
      <c r="A42" s="1">
        <v>13918</v>
      </c>
      <c r="C42" s="26">
        <v>1541.43</v>
      </c>
      <c r="D42" s="14">
        <v>1762.74</v>
      </c>
      <c r="E42" s="17">
        <v>1395.3030697674419</v>
      </c>
    </row>
    <row r="43" spans="1:5" x14ac:dyDescent="0.25">
      <c r="A43" s="1">
        <v>209513</v>
      </c>
      <c r="C43" s="26">
        <v>574.70000000000005</v>
      </c>
      <c r="D43" s="14">
        <v>657.23</v>
      </c>
      <c r="E43" s="17">
        <v>402.40500182285672</v>
      </c>
    </row>
    <row r="44" spans="1:5" x14ac:dyDescent="0.25">
      <c r="A44" s="1">
        <v>76013</v>
      </c>
      <c r="C44" s="26">
        <f>334.4</f>
        <v>334.4</v>
      </c>
      <c r="D44" s="14">
        <f>382.4</f>
        <v>382.4</v>
      </c>
      <c r="E44" s="17">
        <v>235.19740964027955</v>
      </c>
    </row>
    <row r="45" spans="1:5" x14ac:dyDescent="0.25">
      <c r="A45" s="1">
        <v>219714</v>
      </c>
      <c r="C45" s="26">
        <v>1856.21</v>
      </c>
      <c r="D45" s="14">
        <v>2098.02</v>
      </c>
      <c r="E45" s="17">
        <v>1352.9788387155079</v>
      </c>
    </row>
    <row r="46" spans="1:5" x14ac:dyDescent="0.25">
      <c r="A46" s="1">
        <v>521428</v>
      </c>
      <c r="C46" s="26">
        <v>1483.38</v>
      </c>
      <c r="D46" s="14">
        <v>1696.46</v>
      </c>
      <c r="E46" s="17">
        <v>1030.2655454597946</v>
      </c>
    </row>
    <row r="47" spans="1:5" x14ac:dyDescent="0.25">
      <c r="A47" s="1">
        <v>202903</v>
      </c>
      <c r="C47" s="26">
        <v>308.70999999999998</v>
      </c>
      <c r="D47" s="14">
        <v>353.02</v>
      </c>
      <c r="E47" s="17">
        <v>152.85855338834708</v>
      </c>
    </row>
    <row r="48" spans="1:5" x14ac:dyDescent="0.25">
      <c r="A48" s="1">
        <v>512336</v>
      </c>
      <c r="C48" s="26">
        <v>6585.9</v>
      </c>
      <c r="D48" s="14">
        <v>7443.91</v>
      </c>
      <c r="E48" s="17">
        <v>5524.5918149630543</v>
      </c>
    </row>
    <row r="49" spans="1:5" x14ac:dyDescent="0.25">
      <c r="A49" s="1">
        <v>220816</v>
      </c>
      <c r="C49" s="26">
        <v>122.17</v>
      </c>
      <c r="D49" s="14">
        <v>139.71</v>
      </c>
      <c r="E49" s="17">
        <v>61.149139376680914</v>
      </c>
    </row>
    <row r="50" spans="1:5" x14ac:dyDescent="0.25">
      <c r="A50" s="1">
        <v>214987</v>
      </c>
      <c r="C50" s="26">
        <v>353.5</v>
      </c>
      <c r="D50" s="14">
        <v>404.2</v>
      </c>
      <c r="E50" s="17">
        <v>146.37719961240313</v>
      </c>
    </row>
    <row r="51" spans="1:5" x14ac:dyDescent="0.25">
      <c r="A51" s="1">
        <v>853027</v>
      </c>
      <c r="C51" s="26">
        <v>355.73</v>
      </c>
      <c r="D51" s="14">
        <v>406.76</v>
      </c>
      <c r="E51" s="17">
        <v>123.16907176338549</v>
      </c>
    </row>
    <row r="52" spans="1:5" x14ac:dyDescent="0.25">
      <c r="A52" s="1">
        <v>991857</v>
      </c>
      <c r="C52" s="26">
        <v>466.65</v>
      </c>
      <c r="D52" s="14">
        <v>533.72</v>
      </c>
      <c r="E52" s="17">
        <v>356.6062825054114</v>
      </c>
    </row>
    <row r="53" spans="1:5" x14ac:dyDescent="0.25">
      <c r="A53" s="1">
        <v>47602</v>
      </c>
      <c r="C53" s="26">
        <v>283.91000000000003</v>
      </c>
      <c r="D53" s="14">
        <v>324.63</v>
      </c>
      <c r="E53" s="17">
        <v>209.50434800566441</v>
      </c>
    </row>
    <row r="54" spans="1:5" x14ac:dyDescent="0.25">
      <c r="A54" s="1">
        <v>516913</v>
      </c>
      <c r="C54" s="26">
        <v>129.34</v>
      </c>
      <c r="D54" s="14">
        <v>145.53</v>
      </c>
      <c r="E54" s="17">
        <v>108.79664728682171</v>
      </c>
    </row>
    <row r="55" spans="1:5" s="4" customFormat="1" ht="18" customHeight="1" x14ac:dyDescent="0.25">
      <c r="A55" s="4">
        <v>881001</v>
      </c>
      <c r="C55" s="25">
        <v>479.47</v>
      </c>
      <c r="D55" s="16">
        <v>541.98</v>
      </c>
      <c r="E55" s="17">
        <v>259.1931907216495</v>
      </c>
    </row>
    <row r="56" spans="1:5" x14ac:dyDescent="0.25">
      <c r="A56" s="1">
        <v>29828</v>
      </c>
      <c r="C56" s="26">
        <v>1080.32</v>
      </c>
      <c r="D56" s="14">
        <v>1221.1099999999999</v>
      </c>
      <c r="E56" s="17">
        <v>905.55327519379841</v>
      </c>
    </row>
    <row r="57" spans="1:5" x14ac:dyDescent="0.25">
      <c r="A57" s="1">
        <v>945922</v>
      </c>
      <c r="C57" s="26">
        <v>517.13</v>
      </c>
      <c r="D57" s="14">
        <v>582.11</v>
      </c>
      <c r="E57" s="17">
        <v>421.0984722222222</v>
      </c>
    </row>
    <row r="58" spans="1:5" x14ac:dyDescent="0.25">
      <c r="A58" s="1">
        <v>855500</v>
      </c>
      <c r="C58" s="26">
        <v>1061.58</v>
      </c>
      <c r="D58" s="14">
        <v>1213.83</v>
      </c>
      <c r="E58" s="17">
        <v>781.88628571428569</v>
      </c>
    </row>
    <row r="59" spans="1:5" x14ac:dyDescent="0.25">
      <c r="A59" s="1">
        <v>19929</v>
      </c>
      <c r="C59" s="26">
        <v>4336.53</v>
      </c>
      <c r="D59" s="14">
        <v>4986.6899999999996</v>
      </c>
      <c r="E59" s="17">
        <v>4237.9244298245612</v>
      </c>
    </row>
    <row r="60" spans="1:5" x14ac:dyDescent="0.25">
      <c r="A60" s="1">
        <v>840608</v>
      </c>
      <c r="C60" s="26">
        <v>146.07</v>
      </c>
      <c r="D60" s="14">
        <v>167.01</v>
      </c>
      <c r="E60" s="17">
        <v>118.99934190809191</v>
      </c>
    </row>
    <row r="61" spans="1:5" x14ac:dyDescent="0.25">
      <c r="A61" s="1">
        <v>847008</v>
      </c>
      <c r="C61" s="26">
        <v>97.02</v>
      </c>
      <c r="D61" s="14">
        <v>110.94</v>
      </c>
      <c r="E61" s="17">
        <v>87.444092783505155</v>
      </c>
    </row>
    <row r="62" spans="1:5" x14ac:dyDescent="0.25">
      <c r="A62" s="1">
        <v>136073</v>
      </c>
      <c r="C62" s="26">
        <v>83.19</v>
      </c>
      <c r="D62" s="14">
        <v>95.13</v>
      </c>
      <c r="E62" s="17">
        <v>46.939126257628232</v>
      </c>
    </row>
    <row r="63" spans="1:5" x14ac:dyDescent="0.25">
      <c r="A63" s="1">
        <v>563169</v>
      </c>
      <c r="C63" s="26">
        <v>559.45000000000005</v>
      </c>
      <c r="D63" s="14">
        <v>632.35</v>
      </c>
      <c r="E63" s="17">
        <v>511.68124036281182</v>
      </c>
    </row>
    <row r="64" spans="1:5" x14ac:dyDescent="0.25">
      <c r="A64" s="1">
        <v>922392</v>
      </c>
      <c r="C64" s="26">
        <v>557.89</v>
      </c>
      <c r="D64" s="14">
        <v>630.54999999999995</v>
      </c>
      <c r="E64" s="17">
        <v>265.66040358744397</v>
      </c>
    </row>
    <row r="65" spans="1:5" x14ac:dyDescent="0.25">
      <c r="A65" s="1">
        <v>87864</v>
      </c>
      <c r="C65" s="26">
        <v>95.9</v>
      </c>
      <c r="D65" s="14">
        <v>109.63</v>
      </c>
      <c r="E65" s="17">
        <v>22.998536585365869</v>
      </c>
    </row>
    <row r="66" spans="1:5" x14ac:dyDescent="0.25">
      <c r="A66" s="1">
        <v>891535</v>
      </c>
      <c r="C66" s="26">
        <v>47.95</v>
      </c>
      <c r="D66" s="14">
        <v>54.84</v>
      </c>
      <c r="E66" s="17">
        <v>37.810473372781068</v>
      </c>
    </row>
    <row r="67" spans="1:5" x14ac:dyDescent="0.25">
      <c r="A67" s="1">
        <v>523473</v>
      </c>
      <c r="C67" s="26">
        <v>151.11000000000001</v>
      </c>
      <c r="D67" s="14">
        <v>172.84</v>
      </c>
      <c r="E67" s="17">
        <v>55.024034237726113</v>
      </c>
    </row>
    <row r="68" spans="1:5" x14ac:dyDescent="0.25">
      <c r="A68" s="1">
        <v>921232</v>
      </c>
      <c r="C68" s="26">
        <v>186.21</v>
      </c>
      <c r="D68" s="14">
        <v>212.95</v>
      </c>
      <c r="E68" s="17">
        <v>122.5465009030025</v>
      </c>
    </row>
    <row r="69" spans="1:5" x14ac:dyDescent="0.25">
      <c r="A69" s="1">
        <v>19224</v>
      </c>
      <c r="C69" s="26">
        <v>160.57</v>
      </c>
      <c r="D69" s="14">
        <v>183.62</v>
      </c>
      <c r="E69" s="17">
        <v>124.61981443298968</v>
      </c>
    </row>
    <row r="70" spans="1:5" x14ac:dyDescent="0.25">
      <c r="A70" s="1">
        <v>973277</v>
      </c>
      <c r="C70" s="26">
        <v>142.19</v>
      </c>
      <c r="D70" s="14">
        <v>160.03</v>
      </c>
      <c r="E70" s="17">
        <v>130.9814844997108</v>
      </c>
    </row>
    <row r="71" spans="1:5" x14ac:dyDescent="0.25">
      <c r="A71" s="1">
        <v>502292</v>
      </c>
      <c r="C71" s="26">
        <v>3580.01</v>
      </c>
      <c r="D71" s="14">
        <v>4023.71</v>
      </c>
      <c r="E71" s="17">
        <v>3262.7955433460234</v>
      </c>
    </row>
    <row r="72" spans="1:5" x14ac:dyDescent="0.25">
      <c r="A72" s="1">
        <v>507554</v>
      </c>
      <c r="C72" s="26">
        <v>272</v>
      </c>
      <c r="D72" s="14">
        <v>306.11</v>
      </c>
      <c r="E72" s="17">
        <v>225.38506059806235</v>
      </c>
    </row>
    <row r="73" spans="1:5" x14ac:dyDescent="0.25">
      <c r="A73" s="1">
        <v>567704</v>
      </c>
      <c r="C73" s="26">
        <v>140.5</v>
      </c>
      <c r="D73" s="14">
        <v>160.62</v>
      </c>
      <c r="E73" s="17">
        <v>138.8001385342186</v>
      </c>
    </row>
    <row r="74" spans="1:5" x14ac:dyDescent="0.25">
      <c r="A74" s="1">
        <v>69278</v>
      </c>
      <c r="C74" s="26">
        <v>322.27</v>
      </c>
      <c r="D74" s="14">
        <v>368.5</v>
      </c>
      <c r="E74" s="17">
        <v>278.47453281176411</v>
      </c>
    </row>
    <row r="75" spans="1:5" x14ac:dyDescent="0.25">
      <c r="A75" s="1">
        <v>890444</v>
      </c>
      <c r="C75" s="26">
        <v>336.28</v>
      </c>
      <c r="D75" s="14">
        <v>378.54</v>
      </c>
      <c r="E75" s="17">
        <v>262.23258620689654</v>
      </c>
    </row>
    <row r="76" spans="1:5" x14ac:dyDescent="0.25">
      <c r="A76" s="1">
        <v>120103</v>
      </c>
      <c r="C76" s="26">
        <v>355.41</v>
      </c>
      <c r="D76" s="14">
        <v>406.44</v>
      </c>
      <c r="E76" s="17">
        <v>274.81233197370022</v>
      </c>
    </row>
    <row r="77" spans="1:5" x14ac:dyDescent="0.25">
      <c r="A77" s="1">
        <v>844308</v>
      </c>
      <c r="C77" s="26">
        <v>380.91</v>
      </c>
      <c r="D77" s="14">
        <v>435.69</v>
      </c>
      <c r="E77" s="17">
        <v>315.07848264134441</v>
      </c>
    </row>
    <row r="78" spans="1:5" x14ac:dyDescent="0.25">
      <c r="A78" s="1">
        <v>856621</v>
      </c>
      <c r="C78" s="26">
        <v>141.83000000000001</v>
      </c>
      <c r="D78" s="14">
        <v>159.63</v>
      </c>
      <c r="E78" s="17">
        <v>124.72708949873658</v>
      </c>
    </row>
    <row r="79" spans="1:5" x14ac:dyDescent="0.25">
      <c r="A79" s="1">
        <v>965291</v>
      </c>
      <c r="C79" s="26">
        <v>167.13</v>
      </c>
      <c r="D79" s="14">
        <v>191.15</v>
      </c>
      <c r="E79" s="17">
        <v>89.809669472502804</v>
      </c>
    </row>
    <row r="80" spans="1:5" x14ac:dyDescent="0.25">
      <c r="A80" s="1">
        <v>89350</v>
      </c>
      <c r="C80" s="26">
        <v>155</v>
      </c>
      <c r="D80" s="14">
        <v>177.24</v>
      </c>
      <c r="E80" s="17">
        <v>139.90782244789682</v>
      </c>
    </row>
    <row r="81" spans="1:5" x14ac:dyDescent="0.25">
      <c r="A81" s="1">
        <v>639778</v>
      </c>
      <c r="C81" s="26">
        <v>226.37</v>
      </c>
      <c r="D81" s="14">
        <v>258.83999999999997</v>
      </c>
      <c r="E81" s="17">
        <v>196.32753787878789</v>
      </c>
    </row>
    <row r="82" spans="1:5" x14ac:dyDescent="0.25">
      <c r="A82" s="1">
        <v>974438</v>
      </c>
      <c r="C82" s="26">
        <v>127.43</v>
      </c>
      <c r="D82" s="14">
        <v>145.76</v>
      </c>
      <c r="E82" s="17">
        <v>27.793544402680936</v>
      </c>
    </row>
    <row r="83" spans="1:5" x14ac:dyDescent="0.25">
      <c r="A83" s="1">
        <v>859937</v>
      </c>
      <c r="C83" s="26">
        <v>620</v>
      </c>
      <c r="D83" s="14">
        <v>708.88</v>
      </c>
      <c r="E83" s="17">
        <v>599.77187628865977</v>
      </c>
    </row>
    <row r="84" spans="1:5" x14ac:dyDescent="0.25">
      <c r="A84" s="1">
        <v>635560</v>
      </c>
      <c r="C84" s="26">
        <v>1316.23</v>
      </c>
      <c r="D84" s="14">
        <v>1505.89</v>
      </c>
      <c r="E84" s="17">
        <v>1236.4100000000001</v>
      </c>
    </row>
    <row r="85" spans="1:5" x14ac:dyDescent="0.25">
      <c r="A85" s="1">
        <v>221455</v>
      </c>
      <c r="C85" s="26">
        <v>662.37</v>
      </c>
      <c r="D85" s="14">
        <v>757.38</v>
      </c>
      <c r="E85" s="17">
        <v>614.0764368610113</v>
      </c>
    </row>
    <row r="86" spans="1:5" x14ac:dyDescent="0.25">
      <c r="A86" s="1">
        <v>636551</v>
      </c>
      <c r="C86" s="26">
        <v>115.14</v>
      </c>
      <c r="D86" s="14">
        <v>130.15</v>
      </c>
      <c r="E86" s="17">
        <v>112.15475826972011</v>
      </c>
    </row>
    <row r="87" spans="1:5" x14ac:dyDescent="0.25">
      <c r="A87" s="1">
        <v>620092</v>
      </c>
      <c r="C87" s="26">
        <v>359.67</v>
      </c>
      <c r="D87" s="14">
        <v>411.28</v>
      </c>
      <c r="E87" s="17">
        <v>255.27849828155385</v>
      </c>
    </row>
    <row r="88" spans="1:5" x14ac:dyDescent="0.25">
      <c r="A88" s="1">
        <v>554031</v>
      </c>
      <c r="C88" s="26">
        <v>5354.32</v>
      </c>
      <c r="D88" s="14">
        <v>6051.9</v>
      </c>
      <c r="E88" s="17">
        <v>2326.4066666666658</v>
      </c>
    </row>
    <row r="89" spans="1:5" x14ac:dyDescent="0.25">
      <c r="A89" s="1">
        <v>16932</v>
      </c>
      <c r="C89" s="26">
        <v>250.89</v>
      </c>
      <c r="D89" s="14">
        <v>286.89</v>
      </c>
      <c r="E89" s="17">
        <v>196.28205645429176</v>
      </c>
    </row>
    <row r="90" spans="1:5" x14ac:dyDescent="0.25">
      <c r="A90" s="1">
        <v>134228</v>
      </c>
      <c r="C90" s="26">
        <v>160.57</v>
      </c>
      <c r="D90" s="14">
        <v>183.62</v>
      </c>
      <c r="E90" s="17">
        <v>90.762170542635658</v>
      </c>
    </row>
    <row r="91" spans="1:5" x14ac:dyDescent="0.25">
      <c r="A91" s="1">
        <v>645791</v>
      </c>
      <c r="C91" s="26">
        <v>1361.89</v>
      </c>
      <c r="D91" s="14">
        <v>1557.36</v>
      </c>
      <c r="E91" s="17">
        <v>1314.3258324890242</v>
      </c>
    </row>
    <row r="92" spans="1:5" x14ac:dyDescent="0.25">
      <c r="A92" s="1">
        <v>945230</v>
      </c>
      <c r="C92" s="26">
        <v>195.14</v>
      </c>
      <c r="D92" s="14">
        <v>223.15</v>
      </c>
      <c r="E92" s="17">
        <v>171.71463178294573</v>
      </c>
    </row>
    <row r="93" spans="1:5" x14ac:dyDescent="0.25">
      <c r="A93" s="1">
        <v>222032</v>
      </c>
      <c r="C93" s="26">
        <v>216.22</v>
      </c>
      <c r="D93" s="14">
        <v>243.32</v>
      </c>
      <c r="E93" s="17">
        <v>180.63140880997275</v>
      </c>
    </row>
    <row r="94" spans="1:5" x14ac:dyDescent="0.25">
      <c r="A94" s="1">
        <v>870957</v>
      </c>
      <c r="C94" s="26">
        <v>276.81</v>
      </c>
      <c r="D94" s="14">
        <v>311.44</v>
      </c>
      <c r="E94" s="17">
        <v>226.04756043956044</v>
      </c>
    </row>
    <row r="95" spans="1:5" x14ac:dyDescent="0.25">
      <c r="A95" s="1">
        <v>83205</v>
      </c>
      <c r="C95" s="26">
        <v>442.09</v>
      </c>
      <c r="D95" s="14">
        <v>505.55</v>
      </c>
      <c r="E95" s="17">
        <v>287.70908493427703</v>
      </c>
    </row>
    <row r="96" spans="1:5" x14ac:dyDescent="0.25">
      <c r="A96" s="1">
        <v>556628</v>
      </c>
      <c r="C96" s="26">
        <v>1394.18</v>
      </c>
      <c r="D96" s="14">
        <v>1594.63</v>
      </c>
      <c r="E96" s="17">
        <v>1337.9500236575077</v>
      </c>
    </row>
    <row r="97" spans="1:5" x14ac:dyDescent="0.25">
      <c r="A97" s="1">
        <v>75653</v>
      </c>
      <c r="C97" s="26">
        <v>45.74</v>
      </c>
      <c r="D97" s="14">
        <v>51.46</v>
      </c>
      <c r="E97" s="17">
        <v>41.40220618556701</v>
      </c>
    </row>
    <row r="98" spans="1:5" x14ac:dyDescent="0.25">
      <c r="A98" s="1">
        <v>141594</v>
      </c>
      <c r="C98" s="26">
        <v>607.41</v>
      </c>
      <c r="D98" s="14">
        <v>694.89</v>
      </c>
      <c r="E98" s="17">
        <v>277.44682170542637</v>
      </c>
    </row>
    <row r="99" spans="1:5" x14ac:dyDescent="0.25">
      <c r="A99" s="1">
        <v>214537</v>
      </c>
      <c r="C99" s="26">
        <v>104.1</v>
      </c>
      <c r="D99" s="14">
        <v>117.13</v>
      </c>
      <c r="E99" s="17">
        <v>72.065193798449599</v>
      </c>
    </row>
    <row r="100" spans="1:5" x14ac:dyDescent="0.25">
      <c r="A100" s="1">
        <v>946028</v>
      </c>
      <c r="C100" s="26">
        <v>1882.86</v>
      </c>
      <c r="D100" s="14">
        <v>2126.17</v>
      </c>
      <c r="E100" s="17">
        <v>1467.1545229007634</v>
      </c>
    </row>
    <row r="101" spans="1:5" x14ac:dyDescent="0.25">
      <c r="A101" s="1">
        <v>555053</v>
      </c>
      <c r="C101" s="26">
        <v>651.22</v>
      </c>
      <c r="D101" s="14">
        <v>744.63</v>
      </c>
      <c r="E101" s="17">
        <v>630.3004835164835</v>
      </c>
    </row>
    <row r="102" spans="1:5" x14ac:dyDescent="0.25">
      <c r="A102" s="1">
        <v>984085</v>
      </c>
      <c r="C102" s="26">
        <v>37.07</v>
      </c>
      <c r="D102" s="14">
        <v>41.71</v>
      </c>
      <c r="E102" s="17">
        <v>31.372989690721649</v>
      </c>
    </row>
    <row r="103" spans="1:5" x14ac:dyDescent="0.25">
      <c r="A103" s="1">
        <v>968266</v>
      </c>
      <c r="C103" s="26">
        <v>339.78</v>
      </c>
      <c r="D103" s="14">
        <v>379.05</v>
      </c>
      <c r="E103" s="17">
        <v>285.9239381443299</v>
      </c>
    </row>
    <row r="104" spans="1:5" x14ac:dyDescent="0.25">
      <c r="A104" s="1">
        <v>984988</v>
      </c>
      <c r="C104" s="26">
        <v>308.62</v>
      </c>
      <c r="D104" s="14">
        <v>348.83</v>
      </c>
      <c r="E104" s="17">
        <v>299.34989690721648</v>
      </c>
    </row>
    <row r="105" spans="1:5" x14ac:dyDescent="0.25">
      <c r="A105" s="1">
        <v>221665</v>
      </c>
      <c r="C105" s="1">
        <v>796.82</v>
      </c>
      <c r="D105" s="14">
        <v>911.28</v>
      </c>
      <c r="E105" s="17">
        <v>475.93578548934113</v>
      </c>
    </row>
    <row r="106" spans="1:5" x14ac:dyDescent="0.25">
      <c r="A106" s="1">
        <v>831002</v>
      </c>
      <c r="C106" s="26">
        <v>188.69</v>
      </c>
      <c r="D106" s="14">
        <v>213.26</v>
      </c>
      <c r="E106" s="17">
        <v>162.87782417582417</v>
      </c>
    </row>
    <row r="107" spans="1:5" x14ac:dyDescent="0.25">
      <c r="A107" s="1">
        <v>146251</v>
      </c>
      <c r="C107" s="26">
        <v>776.97</v>
      </c>
      <c r="D107" s="14">
        <v>878.23</v>
      </c>
      <c r="E107" s="17">
        <v>748.20242565764397</v>
      </c>
    </row>
    <row r="108" spans="1:5" x14ac:dyDescent="0.25">
      <c r="A108" s="1">
        <v>107150</v>
      </c>
      <c r="C108" s="26">
        <v>975.98</v>
      </c>
      <c r="D108" s="14">
        <v>1116.1400000000001</v>
      </c>
      <c r="E108" s="17">
        <v>900.66478773584913</v>
      </c>
    </row>
    <row r="109" spans="1:5" x14ac:dyDescent="0.25">
      <c r="A109" s="1">
        <v>846588</v>
      </c>
      <c r="C109" s="26">
        <v>61.34</v>
      </c>
      <c r="D109" s="14">
        <v>70.16</v>
      </c>
      <c r="E109" s="17">
        <v>47.045770308123252</v>
      </c>
    </row>
    <row r="110" spans="1:5" x14ac:dyDescent="0.25">
      <c r="A110" s="1">
        <v>558260</v>
      </c>
      <c r="C110" s="26">
        <v>1315.37</v>
      </c>
      <c r="D110" s="14">
        <v>1504.78</v>
      </c>
      <c r="E110" s="17">
        <v>1213.2263765182186</v>
      </c>
    </row>
    <row r="111" spans="1:5" x14ac:dyDescent="0.25">
      <c r="A111" s="1">
        <v>645653</v>
      </c>
      <c r="C111" s="26">
        <v>156.69999999999999</v>
      </c>
      <c r="D111" s="14">
        <v>177.1</v>
      </c>
      <c r="E111" s="17">
        <v>143.56574829931972</v>
      </c>
    </row>
    <row r="112" spans="1:5" x14ac:dyDescent="0.25">
      <c r="A112" s="1">
        <v>911648</v>
      </c>
      <c r="C112" s="26">
        <v>1493.52</v>
      </c>
      <c r="D112" s="14">
        <v>1688.1</v>
      </c>
      <c r="E112" s="17">
        <v>1489.7997397260274</v>
      </c>
    </row>
    <row r="113" spans="1:5" x14ac:dyDescent="0.25">
      <c r="A113" s="1">
        <v>846849</v>
      </c>
      <c r="C113" s="26">
        <v>702.52</v>
      </c>
      <c r="D113" s="14">
        <v>803.26</v>
      </c>
      <c r="E113" s="17">
        <v>632.55644329896904</v>
      </c>
    </row>
    <row r="114" spans="1:5" x14ac:dyDescent="0.25">
      <c r="A114" s="1">
        <v>529833</v>
      </c>
      <c r="C114" s="26">
        <v>551.98</v>
      </c>
      <c r="D114" s="14">
        <v>631.16</v>
      </c>
      <c r="E114" s="17">
        <v>395.01036813186818</v>
      </c>
    </row>
    <row r="115" spans="1:5" x14ac:dyDescent="0.25">
      <c r="A115" s="1">
        <v>998892</v>
      </c>
      <c r="C115" s="26">
        <v>194.14</v>
      </c>
      <c r="D115" s="14">
        <v>222.05</v>
      </c>
      <c r="E115" s="17">
        <v>138.60862849779085</v>
      </c>
    </row>
    <row r="116" spans="1:5" x14ac:dyDescent="0.25">
      <c r="A116" s="1">
        <v>892218</v>
      </c>
      <c r="C116" s="26">
        <v>286.12</v>
      </c>
      <c r="D116" s="14">
        <v>323.41000000000003</v>
      </c>
      <c r="E116" s="17">
        <v>187.83810767468501</v>
      </c>
    </row>
    <row r="117" spans="1:5" x14ac:dyDescent="0.25">
      <c r="A117" s="1">
        <v>967748</v>
      </c>
      <c r="C117" s="26">
        <v>568.71</v>
      </c>
      <c r="D117" s="14">
        <v>650.27</v>
      </c>
      <c r="E117" s="17">
        <v>530.46374149659869</v>
      </c>
    </row>
    <row r="118" spans="1:5" x14ac:dyDescent="0.25">
      <c r="A118" s="1">
        <v>944471</v>
      </c>
      <c r="C118" s="26">
        <v>2625.16</v>
      </c>
      <c r="D118" s="14">
        <v>2979.27</v>
      </c>
      <c r="E118" s="17">
        <v>2434.7355308880306</v>
      </c>
    </row>
    <row r="119" spans="1:5" x14ac:dyDescent="0.25">
      <c r="A119" s="1">
        <v>604522</v>
      </c>
      <c r="C119" s="26">
        <v>134.96</v>
      </c>
      <c r="D119" s="14">
        <v>154.37</v>
      </c>
      <c r="E119" s="17">
        <v>100.17923981191224</v>
      </c>
    </row>
    <row r="120" spans="1:5" x14ac:dyDescent="0.25">
      <c r="A120" s="1">
        <v>148735</v>
      </c>
      <c r="C120" s="26">
        <v>1135.3900000000001</v>
      </c>
      <c r="D120" s="14">
        <v>1298.42</v>
      </c>
      <c r="E120" s="17">
        <v>1129.9817447948376</v>
      </c>
    </row>
    <row r="121" spans="1:5" x14ac:dyDescent="0.25">
      <c r="A121" s="1">
        <v>547619</v>
      </c>
      <c r="C121" s="26">
        <v>62.44</v>
      </c>
      <c r="D121" s="14">
        <v>71.37</v>
      </c>
      <c r="E121" s="17">
        <v>56.06911821705426</v>
      </c>
    </row>
    <row r="122" spans="1:5" x14ac:dyDescent="0.25">
      <c r="A122" s="1">
        <v>944028</v>
      </c>
      <c r="C122" s="26">
        <v>255.74</v>
      </c>
      <c r="D122" s="14">
        <v>285.31</v>
      </c>
      <c r="E122" s="17">
        <v>53.95219151099252</v>
      </c>
    </row>
    <row r="123" spans="1:5" x14ac:dyDescent="0.25">
      <c r="A123" s="1">
        <v>561248</v>
      </c>
      <c r="C123" s="26">
        <v>383.77</v>
      </c>
      <c r="D123" s="14">
        <v>433.76</v>
      </c>
      <c r="E123" s="17">
        <v>340.14061538461539</v>
      </c>
    </row>
    <row r="124" spans="1:5" x14ac:dyDescent="0.25">
      <c r="A124" s="1">
        <v>837433</v>
      </c>
      <c r="C124" s="26">
        <v>286.58999999999997</v>
      </c>
      <c r="D124" s="14">
        <v>327.69</v>
      </c>
      <c r="E124" s="17">
        <v>282.89350515463917</v>
      </c>
    </row>
    <row r="125" spans="1:5" x14ac:dyDescent="0.25">
      <c r="A125" s="1">
        <v>971139</v>
      </c>
      <c r="C125" s="26">
        <v>218.91</v>
      </c>
      <c r="D125" s="14">
        <v>248.85</v>
      </c>
      <c r="E125" s="17">
        <v>127.30656883009507</v>
      </c>
    </row>
    <row r="126" spans="1:5" x14ac:dyDescent="0.25">
      <c r="A126" s="1">
        <v>613918</v>
      </c>
      <c r="C126" s="26">
        <v>610.83000000000004</v>
      </c>
      <c r="D126" s="14">
        <v>698.62</v>
      </c>
      <c r="E126" s="17">
        <v>586.19449925261586</v>
      </c>
    </row>
    <row r="127" spans="1:5" x14ac:dyDescent="0.25">
      <c r="A127" s="1">
        <v>48714</v>
      </c>
      <c r="C127" s="26">
        <v>150.16999999999999</v>
      </c>
      <c r="D127" s="14">
        <v>170.63</v>
      </c>
      <c r="E127" s="17">
        <v>90.066842465753425</v>
      </c>
    </row>
    <row r="128" spans="1:5" x14ac:dyDescent="0.25">
      <c r="A128" s="1">
        <v>121937</v>
      </c>
      <c r="C128" s="26">
        <v>69.14</v>
      </c>
      <c r="D128" s="14">
        <v>79.069999999999993</v>
      </c>
      <c r="E128" s="17">
        <v>30.517290800383833</v>
      </c>
    </row>
    <row r="129" spans="1:5" x14ac:dyDescent="0.25">
      <c r="A129" s="1">
        <v>626562</v>
      </c>
      <c r="C129" s="26">
        <v>310</v>
      </c>
      <c r="D129" s="14">
        <v>354.44</v>
      </c>
      <c r="E129" s="17">
        <v>307.4468992248062</v>
      </c>
    </row>
    <row r="130" spans="1:5" x14ac:dyDescent="0.25">
      <c r="A130" s="1">
        <v>35406</v>
      </c>
      <c r="C130" s="26">
        <v>730.68</v>
      </c>
      <c r="D130" s="14">
        <v>825.84</v>
      </c>
      <c r="E130" s="17">
        <v>493.69103004291838</v>
      </c>
    </row>
    <row r="131" spans="1:5" x14ac:dyDescent="0.25">
      <c r="A131" s="1">
        <v>219753</v>
      </c>
      <c r="C131" s="26">
        <v>208.65</v>
      </c>
      <c r="D131" s="14">
        <v>238.6</v>
      </c>
      <c r="E131" s="17">
        <v>94.71752843033093</v>
      </c>
    </row>
    <row r="132" spans="1:5" x14ac:dyDescent="0.25">
      <c r="A132" s="1">
        <v>210878</v>
      </c>
      <c r="C132" s="26">
        <v>681.2</v>
      </c>
      <c r="D132" s="14">
        <v>769.91</v>
      </c>
      <c r="E132" s="17">
        <v>413.58689690721656</v>
      </c>
    </row>
    <row r="133" spans="1:5" x14ac:dyDescent="0.25">
      <c r="A133" s="1">
        <v>90004</v>
      </c>
      <c r="C133" s="26">
        <v>1247.02</v>
      </c>
      <c r="D133" s="14">
        <v>1409.52</v>
      </c>
      <c r="E133" s="17">
        <v>1229.1775968992247</v>
      </c>
    </row>
    <row r="134" spans="1:5" x14ac:dyDescent="0.25">
      <c r="A134" s="1">
        <v>998326</v>
      </c>
      <c r="C134" s="26">
        <v>110.4</v>
      </c>
      <c r="D134" s="14">
        <v>126.25</v>
      </c>
      <c r="E134" s="17">
        <v>88.739969072164953</v>
      </c>
    </row>
    <row r="135" spans="1:5" x14ac:dyDescent="0.25">
      <c r="A135" s="1">
        <v>507082</v>
      </c>
      <c r="C135" s="26">
        <v>499.78</v>
      </c>
      <c r="D135" s="14">
        <v>571.62</v>
      </c>
      <c r="E135" s="17">
        <v>443.13541138276503</v>
      </c>
    </row>
    <row r="136" spans="1:5" x14ac:dyDescent="0.25">
      <c r="A136" s="1">
        <v>84082</v>
      </c>
      <c r="C136" s="26">
        <v>390.38</v>
      </c>
      <c r="D136" s="14">
        <v>439.23</v>
      </c>
      <c r="E136" s="17">
        <v>351.15846153846155</v>
      </c>
    </row>
    <row r="137" spans="1:5" x14ac:dyDescent="0.25">
      <c r="A137" s="1">
        <v>592457</v>
      </c>
      <c r="C137" s="26">
        <v>562.6</v>
      </c>
      <c r="D137" s="14">
        <v>635.86</v>
      </c>
      <c r="E137" s="17">
        <v>455.83583333333337</v>
      </c>
    </row>
    <row r="138" spans="1:5" x14ac:dyDescent="0.25">
      <c r="A138" s="1">
        <v>500309</v>
      </c>
      <c r="C138" s="26">
        <v>487.38</v>
      </c>
      <c r="D138" s="14">
        <v>548.35</v>
      </c>
      <c r="E138" s="17">
        <v>479.11092783505154</v>
      </c>
    </row>
    <row r="139" spans="1:5" x14ac:dyDescent="0.25">
      <c r="A139" s="1">
        <v>222434</v>
      </c>
      <c r="C139" s="26">
        <v>220.67</v>
      </c>
      <c r="D139" s="14">
        <v>249.4</v>
      </c>
      <c r="E139" s="17">
        <v>157.35093023255814</v>
      </c>
    </row>
    <row r="140" spans="1:5" x14ac:dyDescent="0.25">
      <c r="A140" s="1">
        <v>223676</v>
      </c>
      <c r="C140" s="26">
        <v>959.44</v>
      </c>
      <c r="D140" s="14">
        <v>1097.24</v>
      </c>
      <c r="E140" s="17">
        <v>909.37913272683465</v>
      </c>
    </row>
    <row r="141" spans="1:5" x14ac:dyDescent="0.25">
      <c r="A141" s="1">
        <v>972168</v>
      </c>
      <c r="C141" s="26">
        <v>2103.25</v>
      </c>
      <c r="D141" s="14">
        <v>2391.37</v>
      </c>
      <c r="E141" s="17">
        <v>1806.2182608695653</v>
      </c>
    </row>
    <row r="142" spans="1:5" x14ac:dyDescent="0.25">
      <c r="A142" s="1">
        <v>857945</v>
      </c>
      <c r="C142" s="26">
        <v>309.14999999999998</v>
      </c>
      <c r="D142" s="14">
        <v>347.83</v>
      </c>
      <c r="E142" s="17">
        <v>304.8406881114243</v>
      </c>
    </row>
    <row r="143" spans="1:5" x14ac:dyDescent="0.25">
      <c r="A143" s="1">
        <v>58851</v>
      </c>
      <c r="C143" s="26">
        <v>856.4</v>
      </c>
      <c r="D143" s="14">
        <v>979.2</v>
      </c>
      <c r="E143" s="17">
        <v>802.22538461538454</v>
      </c>
    </row>
    <row r="144" spans="1:5" x14ac:dyDescent="0.25">
      <c r="A144" s="1">
        <v>213799</v>
      </c>
      <c r="C144" s="26">
        <v>816.01</v>
      </c>
      <c r="D144" s="14">
        <v>933.25</v>
      </c>
      <c r="E144" s="17">
        <v>500.46796934795822</v>
      </c>
    </row>
    <row r="145" spans="1:5" x14ac:dyDescent="0.25">
      <c r="A145" s="1">
        <v>835862</v>
      </c>
      <c r="C145" s="26">
        <v>99.2</v>
      </c>
      <c r="D145" s="14">
        <v>113.44</v>
      </c>
      <c r="E145" s="17">
        <v>56.934257575757584</v>
      </c>
    </row>
    <row r="146" spans="1:5" x14ac:dyDescent="0.25">
      <c r="A146" s="1">
        <v>957261</v>
      </c>
      <c r="C146" s="26">
        <v>547.52</v>
      </c>
      <c r="D146" s="14">
        <v>626.03</v>
      </c>
      <c r="E146" s="17">
        <v>540.24398568019092</v>
      </c>
    </row>
    <row r="147" spans="1:5" x14ac:dyDescent="0.25">
      <c r="A147" s="1">
        <v>881069</v>
      </c>
      <c r="C147" s="26">
        <v>127.08</v>
      </c>
      <c r="D147" s="14">
        <v>145.34</v>
      </c>
      <c r="E147" s="17">
        <v>83.474037941006358</v>
      </c>
    </row>
    <row r="148" spans="1:5" x14ac:dyDescent="0.25">
      <c r="A148" s="1">
        <v>572563</v>
      </c>
      <c r="C148" s="26">
        <v>91.93</v>
      </c>
      <c r="D148" s="14">
        <v>104.48</v>
      </c>
      <c r="E148" s="17">
        <v>49.540109890109896</v>
      </c>
    </row>
    <row r="149" spans="1:5" x14ac:dyDescent="0.25">
      <c r="A149" s="1">
        <v>225234</v>
      </c>
      <c r="C149" s="26">
        <v>964.43</v>
      </c>
      <c r="D149" s="14">
        <v>1085.27</v>
      </c>
      <c r="E149" s="17">
        <v>927.64870214669043</v>
      </c>
    </row>
    <row r="150" spans="1:5" x14ac:dyDescent="0.25">
      <c r="A150" s="1">
        <v>901456</v>
      </c>
      <c r="C150" s="26">
        <v>2270.4899999999998</v>
      </c>
      <c r="D150" s="14">
        <v>2554.5500000000002</v>
      </c>
      <c r="E150" s="17">
        <v>2247.6020927835048</v>
      </c>
    </row>
    <row r="151" spans="1:5" x14ac:dyDescent="0.25">
      <c r="A151" s="1">
        <v>531487</v>
      </c>
      <c r="C151" s="26">
        <v>15578.85</v>
      </c>
      <c r="D151" s="14">
        <v>17797.689999999999</v>
      </c>
      <c r="E151" s="17">
        <v>15381.885225095786</v>
      </c>
    </row>
    <row r="152" spans="1:5" x14ac:dyDescent="0.25">
      <c r="A152" s="1">
        <v>945442</v>
      </c>
      <c r="C152" s="26">
        <v>200.24</v>
      </c>
      <c r="D152" s="14">
        <v>229.06</v>
      </c>
      <c r="E152" s="17">
        <v>75.289679230152373</v>
      </c>
    </row>
    <row r="153" spans="1:5" x14ac:dyDescent="0.25">
      <c r="C153" s="26"/>
      <c r="E153" s="17"/>
    </row>
    <row r="155" spans="1:5" x14ac:dyDescent="0.25">
      <c r="C155" s="26">
        <f>SUM(C3:C154)</f>
        <v>107606.22000000002</v>
      </c>
      <c r="D155" s="26">
        <f t="shared" ref="D155:E155" si="0">SUM(D3:D154)</f>
        <v>121872.75000000004</v>
      </c>
      <c r="E155" s="26">
        <f t="shared" si="0"/>
        <v>89300.551999414471</v>
      </c>
    </row>
  </sheetData>
  <sortState ref="A4:AM140">
    <sortCondition ref="B4:B140"/>
  </sortState>
  <customSheetViews>
    <customSheetView guid="{1D7A00BB-B824-4967-B9A0-73E6F0F44B2B}">
      <pane xSplit="3" ySplit="3" topLeftCell="AA184" activePane="bottomRight" state="frozen"/>
      <selection pane="bottomRight" activeCell="C198" sqref="C198"/>
      <pageMargins left="0.7" right="0.7" top="0.75" bottom="0.75" header="0.3" footer="0.3"/>
      <pageSetup paperSize="9" orientation="portrait" r:id="rId1"/>
    </customSheetView>
    <customSheetView guid="{6E0F4E20-CDF3-4671-B8A4-0EF28F4D4F90}" scale="98" hiddenColumns="1" topLeftCell="B200">
      <selection activeCell="O211" sqref="O211"/>
      <pageMargins left="0.7" right="0.7" top="0.75" bottom="0.75" header="0.3" footer="0.3"/>
      <pageSetup paperSize="9" orientation="portrait" r:id="rId2"/>
    </customSheetView>
    <customSheetView guid="{C1202580-ACE7-41AE-93EF-5D869AE53D6C}">
      <pane xSplit="3" ySplit="3" topLeftCell="D103" activePane="bottomRight" state="frozen"/>
      <selection pane="bottomRight" activeCell="A107" sqref="A107:XFD107"/>
      <pageMargins left="0.7" right="0.7" top="0.75" bottom="0.75" header="0.3" footer="0.3"/>
    </customSheetView>
    <customSheetView guid="{5325CBA2-C314-4BB3-A631-3F46A5D2BF0A}">
      <selection activeCell="A199" sqref="A199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workbookViewId="0">
      <pane ySplit="1" topLeftCell="A2" activePane="bottomLeft" state="frozen"/>
      <selection pane="bottomLeft" activeCell="B24" sqref="B24"/>
    </sheetView>
  </sheetViews>
  <sheetFormatPr defaultRowHeight="15" x14ac:dyDescent="0.25"/>
  <cols>
    <col min="1" max="1" width="8.42578125" style="1" bestFit="1" customWidth="1"/>
    <col min="2" max="2" width="33.140625" style="1" bestFit="1" customWidth="1"/>
    <col min="3" max="3" width="10.42578125" style="1" bestFit="1" customWidth="1"/>
    <col min="4" max="4" width="13.85546875" style="1" bestFit="1" customWidth="1"/>
    <col min="5" max="5" width="17.7109375" style="23" customWidth="1"/>
    <col min="6" max="16384" width="9.140625" style="1"/>
  </cols>
  <sheetData>
    <row r="1" spans="1:5" s="10" customFormat="1" ht="56.25" customHeight="1" x14ac:dyDescent="0.2">
      <c r="A1" s="20"/>
      <c r="B1" s="20" t="s">
        <v>1</v>
      </c>
      <c r="C1" s="43" t="s">
        <v>7</v>
      </c>
      <c r="D1" s="21" t="s">
        <v>3</v>
      </c>
      <c r="E1" s="21" t="s">
        <v>2</v>
      </c>
    </row>
    <row r="2" spans="1:5" s="7" customFormat="1" ht="79.5" customHeight="1" x14ac:dyDescent="0.45">
      <c r="A2" s="44" t="s">
        <v>4</v>
      </c>
      <c r="B2" s="45"/>
      <c r="C2" s="46" t="s">
        <v>8</v>
      </c>
      <c r="D2" s="47" t="s">
        <v>6</v>
      </c>
      <c r="E2" s="47" t="s">
        <v>5</v>
      </c>
    </row>
    <row r="3" spans="1:5" x14ac:dyDescent="0.25">
      <c r="A3" s="4">
        <v>46042</v>
      </c>
      <c r="B3" s="4"/>
      <c r="C3" s="25">
        <v>135</v>
      </c>
      <c r="D3" s="4">
        <v>154.41999999999999</v>
      </c>
      <c r="E3" s="32">
        <v>75.400054510623477</v>
      </c>
    </row>
    <row r="4" spans="1:5" x14ac:dyDescent="0.25">
      <c r="A4" s="1">
        <v>372</v>
      </c>
      <c r="C4" s="26">
        <v>91.06</v>
      </c>
      <c r="D4" s="1">
        <v>104.16</v>
      </c>
      <c r="E4" s="32">
        <v>31.544506508678246</v>
      </c>
    </row>
    <row r="5" spans="1:5" x14ac:dyDescent="0.25">
      <c r="A5" s="1">
        <v>847446</v>
      </c>
      <c r="C5" s="26">
        <v>219.68</v>
      </c>
      <c r="D5" s="1">
        <v>251.19</v>
      </c>
      <c r="E5" s="32">
        <v>214.45732353245143</v>
      </c>
    </row>
    <row r="6" spans="1:5" x14ac:dyDescent="0.25">
      <c r="A6" s="1">
        <v>17960</v>
      </c>
      <c r="C6" s="26">
        <v>173.35</v>
      </c>
      <c r="D6" s="1">
        <v>198.3</v>
      </c>
      <c r="E6" s="32">
        <v>50.487412153782543</v>
      </c>
    </row>
    <row r="7" spans="1:5" x14ac:dyDescent="0.25">
      <c r="A7" s="1">
        <v>27001</v>
      </c>
      <c r="C7" s="26">
        <v>1540.88</v>
      </c>
      <c r="D7" s="1">
        <v>1734.44</v>
      </c>
      <c r="E7" s="32">
        <v>1354.2719577735127</v>
      </c>
    </row>
    <row r="8" spans="1:5" x14ac:dyDescent="0.25">
      <c r="A8" s="1">
        <v>137991</v>
      </c>
      <c r="C8" s="26">
        <v>247.73</v>
      </c>
      <c r="D8" s="1">
        <v>279.95</v>
      </c>
      <c r="E8" s="32">
        <v>124.13387691832321</v>
      </c>
    </row>
    <row r="9" spans="1:5" x14ac:dyDescent="0.25">
      <c r="A9" s="1">
        <v>556950</v>
      </c>
      <c r="C9" s="26">
        <v>98.6</v>
      </c>
      <c r="D9" s="1">
        <v>112.75</v>
      </c>
      <c r="E9" s="32">
        <v>72.241793403964451</v>
      </c>
    </row>
    <row r="10" spans="1:5" x14ac:dyDescent="0.25">
      <c r="A10" s="1">
        <v>964569</v>
      </c>
      <c r="C10" s="26">
        <v>236.75</v>
      </c>
      <c r="D10" s="1">
        <v>270.74</v>
      </c>
      <c r="E10" s="32">
        <v>139.1543490336916</v>
      </c>
    </row>
    <row r="11" spans="1:5" x14ac:dyDescent="0.25">
      <c r="A11" s="1">
        <v>837728</v>
      </c>
      <c r="C11" s="26">
        <v>147.44999999999999</v>
      </c>
      <c r="D11" s="1">
        <v>168.71</v>
      </c>
      <c r="E11" s="32">
        <v>119.0603766164114</v>
      </c>
    </row>
    <row r="12" spans="1:5" x14ac:dyDescent="0.25">
      <c r="A12" s="1">
        <v>533081</v>
      </c>
      <c r="C12" s="26">
        <v>400.36</v>
      </c>
      <c r="D12" s="1">
        <v>458.01</v>
      </c>
      <c r="E12" s="32">
        <v>348.72147234678624</v>
      </c>
    </row>
    <row r="13" spans="1:5" x14ac:dyDescent="0.25">
      <c r="A13" s="1">
        <v>568388</v>
      </c>
      <c r="C13" s="26">
        <v>692.23</v>
      </c>
      <c r="D13" s="1">
        <v>782.39</v>
      </c>
      <c r="E13" s="32">
        <v>287.33067403100785</v>
      </c>
    </row>
    <row r="14" spans="1:5" x14ac:dyDescent="0.25">
      <c r="A14" s="1">
        <v>222472</v>
      </c>
      <c r="C14" s="26">
        <v>379.69</v>
      </c>
      <c r="D14" s="1">
        <v>434.23</v>
      </c>
      <c r="E14" s="32">
        <v>310.14386918604652</v>
      </c>
    </row>
    <row r="15" spans="1:5" x14ac:dyDescent="0.25">
      <c r="A15" s="1">
        <v>133946</v>
      </c>
      <c r="C15" s="26">
        <v>256.18</v>
      </c>
      <c r="D15" s="1">
        <v>293.01</v>
      </c>
      <c r="E15" s="32">
        <v>175.36129118217056</v>
      </c>
    </row>
    <row r="16" spans="1:5" x14ac:dyDescent="0.25">
      <c r="A16" s="1">
        <v>206264</v>
      </c>
      <c r="C16" s="26">
        <v>2338.21</v>
      </c>
      <c r="D16" s="1">
        <v>2652.93</v>
      </c>
      <c r="E16" s="32">
        <v>1079.96</v>
      </c>
    </row>
    <row r="17" spans="1:5" x14ac:dyDescent="0.25">
      <c r="A17" s="1">
        <v>855193</v>
      </c>
      <c r="C17" s="1">
        <v>3077.06</v>
      </c>
      <c r="D17" s="1">
        <v>3520.11</v>
      </c>
      <c r="E17" s="32">
        <v>2519.7360237906423</v>
      </c>
    </row>
    <row r="18" spans="1:5" x14ac:dyDescent="0.25">
      <c r="A18" s="1">
        <v>2314</v>
      </c>
      <c r="C18" s="26">
        <v>3795.11</v>
      </c>
      <c r="D18" s="1">
        <v>4341.2700000000004</v>
      </c>
      <c r="E18" s="32">
        <v>3701.1551091703059</v>
      </c>
    </row>
    <row r="19" spans="1:5" x14ac:dyDescent="0.25">
      <c r="A19" s="1">
        <v>974180</v>
      </c>
      <c r="C19" s="26">
        <v>1100.57</v>
      </c>
      <c r="D19" s="1">
        <v>1259.48</v>
      </c>
      <c r="E19" s="32">
        <v>1020.5845990964837</v>
      </c>
    </row>
    <row r="20" spans="1:5" x14ac:dyDescent="0.25">
      <c r="A20" s="1">
        <v>514977</v>
      </c>
      <c r="C20" s="26">
        <v>1077.43</v>
      </c>
      <c r="D20" s="1">
        <v>1217.83</v>
      </c>
      <c r="E20" s="32">
        <v>1040.7365199407873</v>
      </c>
    </row>
    <row r="21" spans="1:5" x14ac:dyDescent="0.25">
      <c r="A21" s="1">
        <v>542412</v>
      </c>
      <c r="C21" s="26">
        <v>195.01</v>
      </c>
      <c r="D21" s="1">
        <v>220.44</v>
      </c>
      <c r="E21" s="32">
        <v>115.38182965916198</v>
      </c>
    </row>
    <row r="22" spans="1:5" x14ac:dyDescent="0.25">
      <c r="A22" s="1">
        <v>983773</v>
      </c>
      <c r="C22" s="26">
        <v>880.49</v>
      </c>
      <c r="D22" s="1">
        <v>981.7</v>
      </c>
      <c r="E22" s="75">
        <v>724.02822161422705</v>
      </c>
    </row>
    <row r="23" spans="1:5" x14ac:dyDescent="0.25">
      <c r="A23" s="1">
        <v>997270</v>
      </c>
      <c r="C23" s="26">
        <v>163.04</v>
      </c>
      <c r="D23" s="1">
        <v>184.29</v>
      </c>
      <c r="E23" s="32">
        <v>108.89960663662711</v>
      </c>
    </row>
    <row r="24" spans="1:5" x14ac:dyDescent="0.25">
      <c r="A24" s="1">
        <v>856886</v>
      </c>
      <c r="C24" s="26">
        <v>126.99</v>
      </c>
      <c r="D24" s="1">
        <v>142.93</v>
      </c>
      <c r="E24" s="32">
        <v>62.176781541527035</v>
      </c>
    </row>
    <row r="25" spans="1:5" x14ac:dyDescent="0.25">
      <c r="A25" s="1">
        <v>836476</v>
      </c>
      <c r="C25" s="26">
        <v>186.2</v>
      </c>
      <c r="D25" s="1">
        <v>212.98</v>
      </c>
      <c r="E25" s="32">
        <v>74.497225370916141</v>
      </c>
    </row>
    <row r="26" spans="1:5" x14ac:dyDescent="0.25">
      <c r="A26" s="1">
        <v>60807</v>
      </c>
      <c r="C26" s="26">
        <v>2501.94</v>
      </c>
      <c r="D26" s="1">
        <v>2827.9</v>
      </c>
      <c r="E26" s="32">
        <v>1886.4800295080051</v>
      </c>
    </row>
    <row r="27" spans="1:5" x14ac:dyDescent="0.25">
      <c r="A27" s="1">
        <v>847410</v>
      </c>
      <c r="C27" s="26">
        <v>144.65</v>
      </c>
      <c r="D27" s="1">
        <v>165.45</v>
      </c>
      <c r="E27" s="32">
        <v>71.853073252812109</v>
      </c>
    </row>
    <row r="28" spans="1:5" x14ac:dyDescent="0.25">
      <c r="A28" s="1">
        <v>119835</v>
      </c>
      <c r="C28" s="26">
        <v>3412.23</v>
      </c>
      <c r="D28" s="1">
        <v>3901.56</v>
      </c>
      <c r="E28" s="32">
        <v>3378.7721904761906</v>
      </c>
    </row>
    <row r="29" spans="1:5" x14ac:dyDescent="0.25">
      <c r="A29" s="1">
        <v>573227</v>
      </c>
      <c r="C29" s="26">
        <v>577.07000000000005</v>
      </c>
      <c r="D29" s="1">
        <v>652.25</v>
      </c>
      <c r="E29" s="32">
        <v>407.33965240641714</v>
      </c>
    </row>
    <row r="30" spans="1:5" x14ac:dyDescent="0.25">
      <c r="A30" s="1">
        <v>126376</v>
      </c>
      <c r="C30" s="26">
        <v>431.09</v>
      </c>
      <c r="D30" s="1">
        <v>493.21</v>
      </c>
      <c r="E30" s="32">
        <v>259.81519841269835</v>
      </c>
    </row>
    <row r="31" spans="1:5" x14ac:dyDescent="0.25">
      <c r="A31" s="1">
        <v>954098</v>
      </c>
      <c r="C31" s="26">
        <v>321.23</v>
      </c>
      <c r="D31" s="1">
        <v>363.12</v>
      </c>
      <c r="E31" s="32">
        <v>164.1161923076923</v>
      </c>
    </row>
    <row r="32" spans="1:5" x14ac:dyDescent="0.25">
      <c r="A32" s="1">
        <v>129010</v>
      </c>
      <c r="C32" s="26">
        <v>10238.27</v>
      </c>
      <c r="D32" s="1">
        <v>11572.08</v>
      </c>
      <c r="E32" s="32">
        <v>10175.035098110466</v>
      </c>
    </row>
    <row r="33" spans="1:5" x14ac:dyDescent="0.25">
      <c r="A33" s="1">
        <v>955002</v>
      </c>
      <c r="C33" s="26">
        <v>575.52</v>
      </c>
      <c r="D33" s="1">
        <v>650.5</v>
      </c>
      <c r="E33" s="75">
        <v>421.3558561651115</v>
      </c>
    </row>
    <row r="34" spans="1:5" x14ac:dyDescent="0.25">
      <c r="A34" s="1">
        <v>847750</v>
      </c>
      <c r="C34" s="26">
        <v>245.34</v>
      </c>
      <c r="D34" s="1">
        <v>280.63</v>
      </c>
      <c r="E34" s="32">
        <v>53.863327940335466</v>
      </c>
    </row>
    <row r="35" spans="1:5" x14ac:dyDescent="0.25">
      <c r="A35" s="1">
        <v>3717</v>
      </c>
      <c r="C35" s="26">
        <v>6406.9</v>
      </c>
      <c r="D35" s="1">
        <v>7329.6</v>
      </c>
      <c r="E35" s="32">
        <v>6240.3720058139534</v>
      </c>
    </row>
    <row r="36" spans="1:5" x14ac:dyDescent="0.25">
      <c r="A36" s="1">
        <v>553418</v>
      </c>
      <c r="C36" s="26">
        <v>822.11</v>
      </c>
      <c r="D36" s="1">
        <v>912.16</v>
      </c>
      <c r="E36" s="32">
        <v>731.3278289473684</v>
      </c>
    </row>
    <row r="37" spans="1:5" x14ac:dyDescent="0.25">
      <c r="A37" s="1">
        <v>121121</v>
      </c>
      <c r="C37" s="26">
        <v>1234.73</v>
      </c>
      <c r="D37" s="1">
        <v>1412.61</v>
      </c>
      <c r="E37" s="32">
        <v>1213.7053308128545</v>
      </c>
    </row>
    <row r="38" spans="1:5" x14ac:dyDescent="0.25">
      <c r="A38" s="1">
        <v>222316</v>
      </c>
      <c r="C38" s="26">
        <v>561.6</v>
      </c>
      <c r="D38" s="1">
        <v>632.17999999999995</v>
      </c>
      <c r="E38" s="32">
        <v>346.74790697674422</v>
      </c>
    </row>
    <row r="39" spans="1:5" x14ac:dyDescent="0.25">
      <c r="A39" s="1">
        <v>838570</v>
      </c>
      <c r="C39" s="26">
        <v>656.78</v>
      </c>
      <c r="D39" s="1">
        <v>751.4</v>
      </c>
      <c r="E39" s="32">
        <v>571.52727902946276</v>
      </c>
    </row>
    <row r="40" spans="1:5" x14ac:dyDescent="0.25">
      <c r="A40" s="1">
        <v>604551</v>
      </c>
      <c r="C40" s="26">
        <v>186.61</v>
      </c>
      <c r="D40" s="1">
        <v>213.5</v>
      </c>
      <c r="E40" s="32">
        <v>118.52624511482489</v>
      </c>
    </row>
    <row r="41" spans="1:5" x14ac:dyDescent="0.25">
      <c r="A41" s="1">
        <v>961295</v>
      </c>
      <c r="C41" s="26">
        <v>145.79</v>
      </c>
      <c r="D41" s="1">
        <v>164.08</v>
      </c>
      <c r="E41" s="32">
        <v>85.705727154424494</v>
      </c>
    </row>
    <row r="42" spans="1:5" x14ac:dyDescent="0.25">
      <c r="A42" s="1">
        <v>73958</v>
      </c>
      <c r="C42" s="26">
        <v>2499.44</v>
      </c>
      <c r="D42" s="1">
        <v>2812.94</v>
      </c>
      <c r="E42" s="32">
        <v>2331.7802647865574</v>
      </c>
    </row>
    <row r="43" spans="1:5" x14ac:dyDescent="0.25">
      <c r="A43" s="1">
        <v>505701</v>
      </c>
      <c r="C43" s="26">
        <v>575.52</v>
      </c>
      <c r="D43" s="1">
        <v>650.51</v>
      </c>
      <c r="E43" s="75">
        <v>278.05615116279068</v>
      </c>
    </row>
    <row r="44" spans="1:5" x14ac:dyDescent="0.25">
      <c r="A44" s="1">
        <v>890015</v>
      </c>
      <c r="C44" s="26">
        <v>263.70999999999998</v>
      </c>
      <c r="D44" s="1">
        <v>298.06</v>
      </c>
      <c r="E44" s="32">
        <v>135.26402061855669</v>
      </c>
    </row>
    <row r="45" spans="1:5" x14ac:dyDescent="0.25">
      <c r="A45" s="1">
        <v>513120</v>
      </c>
      <c r="C45" s="26">
        <v>12873.09</v>
      </c>
      <c r="D45" s="1">
        <v>14727.17</v>
      </c>
      <c r="E45" s="32">
        <v>12809.85515503876</v>
      </c>
    </row>
    <row r="46" spans="1:5" x14ac:dyDescent="0.25">
      <c r="A46" s="1">
        <v>854296</v>
      </c>
      <c r="C46" s="26">
        <v>123.38</v>
      </c>
      <c r="D46" s="1">
        <v>137.65</v>
      </c>
      <c r="E46" s="32">
        <v>120.61846337359395</v>
      </c>
    </row>
    <row r="47" spans="1:5" x14ac:dyDescent="0.25">
      <c r="A47" s="1">
        <v>932841</v>
      </c>
      <c r="C47" s="26">
        <v>448.05</v>
      </c>
      <c r="D47" s="1">
        <v>501.35</v>
      </c>
      <c r="E47" s="32">
        <v>146.02076131687244</v>
      </c>
    </row>
    <row r="48" spans="1:5" x14ac:dyDescent="0.25">
      <c r="A48" s="1">
        <v>631352</v>
      </c>
      <c r="C48" s="26">
        <v>264.37</v>
      </c>
      <c r="D48" s="1">
        <v>302.39</v>
      </c>
      <c r="E48" s="32">
        <v>244.49997511520738</v>
      </c>
    </row>
    <row r="49" spans="1:5" x14ac:dyDescent="0.25">
      <c r="A49" s="1">
        <v>617786</v>
      </c>
      <c r="C49" s="26">
        <v>149.83000000000001</v>
      </c>
      <c r="D49" s="1">
        <v>171.34</v>
      </c>
      <c r="E49" s="32">
        <v>75.241221883339705</v>
      </c>
    </row>
    <row r="50" spans="1:5" x14ac:dyDescent="0.25">
      <c r="A50" s="1">
        <v>955170</v>
      </c>
      <c r="C50" s="26">
        <v>272.56</v>
      </c>
      <c r="D50" s="1">
        <v>311.74</v>
      </c>
      <c r="E50" s="32">
        <v>84.387140631714658</v>
      </c>
    </row>
    <row r="51" spans="1:5" x14ac:dyDescent="0.25">
      <c r="A51" s="1">
        <v>967413</v>
      </c>
      <c r="C51" s="26">
        <v>247.01</v>
      </c>
      <c r="D51" s="1">
        <v>274.66000000000003</v>
      </c>
      <c r="E51" s="32">
        <v>244.96913594470044</v>
      </c>
    </row>
    <row r="52" spans="1:5" x14ac:dyDescent="0.25">
      <c r="A52" s="1">
        <v>603724</v>
      </c>
      <c r="C52" s="26">
        <v>173.97</v>
      </c>
      <c r="D52" s="1">
        <v>197.81</v>
      </c>
      <c r="E52" s="32">
        <v>114.70228270359777</v>
      </c>
    </row>
    <row r="53" spans="1:5" x14ac:dyDescent="0.25">
      <c r="A53" s="1">
        <v>86522</v>
      </c>
      <c r="C53" s="26">
        <v>1496.67</v>
      </c>
      <c r="D53" s="1">
        <v>1684.68</v>
      </c>
      <c r="E53" s="32">
        <v>1439.7252254098362</v>
      </c>
    </row>
    <row r="54" spans="1:5" x14ac:dyDescent="0.25">
      <c r="A54" s="1">
        <v>71977</v>
      </c>
      <c r="C54" s="26">
        <v>1848.97</v>
      </c>
      <c r="D54" s="1">
        <v>2114.96</v>
      </c>
      <c r="E54" s="32">
        <v>1733.673823000529</v>
      </c>
    </row>
    <row r="55" spans="1:5" x14ac:dyDescent="0.25">
      <c r="A55" s="1">
        <v>507459</v>
      </c>
      <c r="C55" s="26">
        <v>310.87</v>
      </c>
      <c r="D55" s="1">
        <v>355.6</v>
      </c>
      <c r="E55" s="32">
        <v>206.74410626486912</v>
      </c>
    </row>
    <row r="56" spans="1:5" x14ac:dyDescent="0.25">
      <c r="A56" s="1">
        <v>954423</v>
      </c>
      <c r="C56" s="26">
        <v>515.76</v>
      </c>
      <c r="D56" s="1">
        <v>589.86</v>
      </c>
      <c r="E56" s="32">
        <v>449.54125650944798</v>
      </c>
    </row>
    <row r="57" spans="1:5" x14ac:dyDescent="0.25">
      <c r="A57" s="1">
        <v>950838</v>
      </c>
      <c r="C57" s="26">
        <v>3279.81</v>
      </c>
      <c r="D57" s="1">
        <v>3751.55</v>
      </c>
      <c r="E57" s="32">
        <v>3173.2971874099267</v>
      </c>
    </row>
    <row r="58" spans="1:5" x14ac:dyDescent="0.25">
      <c r="A58" s="1">
        <v>857648</v>
      </c>
      <c r="C58" s="26">
        <v>436.6</v>
      </c>
      <c r="D58" s="1">
        <v>499.37</v>
      </c>
      <c r="E58" s="32">
        <v>413.8884740747074</v>
      </c>
    </row>
    <row r="59" spans="1:5" x14ac:dyDescent="0.25">
      <c r="A59" s="1">
        <v>845070</v>
      </c>
      <c r="C59" s="26">
        <v>939.64</v>
      </c>
      <c r="D59" s="1">
        <v>1074.74</v>
      </c>
      <c r="E59" s="32">
        <v>903.42254384604098</v>
      </c>
    </row>
    <row r="60" spans="1:5" x14ac:dyDescent="0.25">
      <c r="A60" s="1">
        <v>599899</v>
      </c>
      <c r="C60" s="26">
        <v>871.52</v>
      </c>
      <c r="D60" s="1">
        <v>972.25</v>
      </c>
      <c r="E60" s="32">
        <v>870.75136627906977</v>
      </c>
    </row>
    <row r="61" spans="1:5" x14ac:dyDescent="0.25">
      <c r="A61" s="1">
        <v>33775</v>
      </c>
      <c r="C61" s="26">
        <v>406.8</v>
      </c>
      <c r="D61" s="1">
        <v>465.34</v>
      </c>
      <c r="E61" s="32">
        <v>226.85041965114576</v>
      </c>
    </row>
    <row r="62" spans="1:5" x14ac:dyDescent="0.25">
      <c r="A62" s="1">
        <v>900974</v>
      </c>
      <c r="C62" s="26">
        <v>539.76</v>
      </c>
      <c r="D62" s="1">
        <v>617.45000000000005</v>
      </c>
      <c r="E62" s="32">
        <v>517.16124305701658</v>
      </c>
    </row>
    <row r="63" spans="1:5" x14ac:dyDescent="0.25">
      <c r="A63" s="1">
        <v>848086</v>
      </c>
      <c r="C63" s="26">
        <v>201.17</v>
      </c>
      <c r="D63" s="1">
        <v>230.11</v>
      </c>
      <c r="E63" s="32">
        <v>131.66477586382575</v>
      </c>
    </row>
    <row r="64" spans="1:5" x14ac:dyDescent="0.25">
      <c r="A64" s="1">
        <v>549433</v>
      </c>
      <c r="C64" s="26">
        <v>5783.64</v>
      </c>
      <c r="D64" s="1">
        <v>6378.32</v>
      </c>
      <c r="E64" s="32">
        <v>1134.92</v>
      </c>
    </row>
    <row r="66" spans="3:5" x14ac:dyDescent="0.25">
      <c r="C66" s="23">
        <f>SUM(C3:C65)</f>
        <v>80543.069999999992</v>
      </c>
      <c r="D66" s="23">
        <f t="shared" ref="D66" si="0">SUM(D3:D65)</f>
        <v>91418.340000000026</v>
      </c>
      <c r="E66" s="23">
        <f>SUM(E3:E65)</f>
        <v>67663.042810389583</v>
      </c>
    </row>
  </sheetData>
  <sortState ref="A82:AL126">
    <sortCondition ref="B82:B126"/>
  </sortState>
  <customSheetViews>
    <customSheetView guid="{1D7A00BB-B824-4967-B9A0-73E6F0F44B2B}" hiddenColumns="1" topLeftCell="A13">
      <selection activeCell="A22" sqref="A22"/>
      <pageMargins left="0.7" right="0.7" top="0.75" bottom="0.75" header="0.3" footer="0.3"/>
      <pageSetup paperSize="9" orientation="portrait" r:id="rId1"/>
    </customSheetView>
    <customSheetView guid="{6E0F4E20-CDF3-4671-B8A4-0EF28F4D4F90}" hiddenColumns="1" topLeftCell="B52">
      <selection activeCell="B72" sqref="B72:C76"/>
      <pageMargins left="0.7" right="0.7" top="0.75" bottom="0.75" header="0.3" footer="0.3"/>
      <pageSetup paperSize="9" orientation="portrait" r:id="rId2"/>
    </customSheetView>
    <customSheetView guid="{C1202580-ACE7-41AE-93EF-5D869AE53D6C}" showAutoFilter="1">
      <pane xSplit="3" ySplit="2" topLeftCell="T63" activePane="bottomRight" state="frozen"/>
      <selection pane="bottomRight" activeCell="A44" sqref="A44:XFD44"/>
      <pageMargins left="0.7" right="0.7" top="0.75" bottom="0.75" header="0.3" footer="0.3"/>
      <pageSetup paperSize="9" orientation="portrait" r:id="rId3"/>
      <autoFilter ref="A1:AL124"/>
    </customSheetView>
    <customSheetView guid="{5325CBA2-C314-4BB3-A631-3F46A5D2BF0A}" topLeftCell="Z1">
      <selection activeCell="Z107" sqref="A107:XFD107"/>
      <pageMargins left="0.7" right="0.7" top="0.75" bottom="0.75" header="0.3" footer="0.3"/>
      <pageSetup paperSize="9" orientation="portrait" r:id="rId4"/>
    </customSheetView>
  </customSheetViews>
  <pageMargins left="0.7" right="0.7" top="0.75" bottom="0.75" header="0.3" footer="0.3"/>
  <pageSetup paperSize="9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workbookViewId="0">
      <pane ySplit="1" topLeftCell="A2" activePane="bottomLeft" state="frozen"/>
      <selection pane="bottomLeft" activeCell="H26" sqref="H26"/>
    </sheetView>
  </sheetViews>
  <sheetFormatPr defaultRowHeight="15" x14ac:dyDescent="0.25"/>
  <cols>
    <col min="1" max="1" width="9.42578125" style="3" bestFit="1" customWidth="1"/>
    <col min="2" max="2" width="41.42578125" style="3" bestFit="1" customWidth="1"/>
    <col min="3" max="3" width="11.5703125" style="24" bestFit="1" customWidth="1"/>
    <col min="4" max="4" width="14.42578125" style="24" bestFit="1" customWidth="1"/>
    <col min="5" max="5" width="13.42578125" style="24" customWidth="1"/>
    <col min="6" max="16384" width="9.140625" style="3"/>
  </cols>
  <sheetData>
    <row r="1" spans="1:5" s="10" customFormat="1" ht="56.25" customHeight="1" x14ac:dyDescent="0.2">
      <c r="A1" s="20"/>
      <c r="B1" s="20" t="s">
        <v>1</v>
      </c>
      <c r="C1" s="43" t="s">
        <v>7</v>
      </c>
      <c r="D1" s="21" t="s">
        <v>3</v>
      </c>
      <c r="E1" s="21" t="s">
        <v>2</v>
      </c>
    </row>
    <row r="2" spans="1:5" s="7" customFormat="1" ht="79.5" customHeight="1" x14ac:dyDescent="0.45">
      <c r="A2" s="44" t="s">
        <v>4</v>
      </c>
      <c r="B2" s="45"/>
      <c r="C2" s="46" t="s">
        <v>8</v>
      </c>
      <c r="D2" s="47" t="s">
        <v>6</v>
      </c>
      <c r="E2" s="47" t="s">
        <v>5</v>
      </c>
    </row>
    <row r="3" spans="1:5" x14ac:dyDescent="0.25">
      <c r="A3" s="13">
        <v>127488</v>
      </c>
      <c r="B3" s="13"/>
      <c r="C3" s="24">
        <v>90.57</v>
      </c>
      <c r="D3" s="38">
        <v>103.65</v>
      </c>
      <c r="E3" s="32">
        <v>47.795095930232549</v>
      </c>
    </row>
    <row r="4" spans="1:5" x14ac:dyDescent="0.25">
      <c r="A4" s="13">
        <v>548843</v>
      </c>
      <c r="B4" s="13"/>
      <c r="C4" s="24">
        <v>234.55</v>
      </c>
      <c r="D4" s="38">
        <v>268.48</v>
      </c>
      <c r="E4" s="32">
        <v>111.60587271318755</v>
      </c>
    </row>
    <row r="5" spans="1:5" x14ac:dyDescent="0.25">
      <c r="A5" s="3">
        <v>841798</v>
      </c>
      <c r="C5" s="24">
        <v>758.99</v>
      </c>
      <c r="D5" s="24">
        <v>857.84</v>
      </c>
      <c r="E5" s="32">
        <v>676.47028571428575</v>
      </c>
    </row>
    <row r="6" spans="1:5" x14ac:dyDescent="0.25">
      <c r="A6" s="3">
        <v>994798</v>
      </c>
      <c r="C6" s="24">
        <v>15463.06</v>
      </c>
      <c r="D6" s="24">
        <v>17477.669999999998</v>
      </c>
      <c r="E6" s="32">
        <v>15463.06</v>
      </c>
    </row>
    <row r="7" spans="1:5" x14ac:dyDescent="0.25">
      <c r="A7" s="3">
        <v>17427</v>
      </c>
      <c r="C7" s="24">
        <v>157.01</v>
      </c>
      <c r="D7" s="24">
        <v>179.69</v>
      </c>
      <c r="E7" s="32">
        <v>134.33908536585363</v>
      </c>
    </row>
    <row r="8" spans="1:5" x14ac:dyDescent="0.25">
      <c r="A8" s="3">
        <v>843928</v>
      </c>
      <c r="C8" s="24">
        <v>1231.58</v>
      </c>
      <c r="D8" s="24">
        <v>1409.41</v>
      </c>
      <c r="E8" s="32">
        <v>1218.7716780453588</v>
      </c>
    </row>
    <row r="9" spans="1:5" x14ac:dyDescent="0.25">
      <c r="A9" s="3">
        <v>9987</v>
      </c>
      <c r="C9" s="24">
        <v>286.45999999999998</v>
      </c>
      <c r="D9" s="24">
        <v>325.69</v>
      </c>
      <c r="E9" s="32">
        <v>239.16267372723894</v>
      </c>
    </row>
    <row r="10" spans="1:5" x14ac:dyDescent="0.25">
      <c r="A10" s="13">
        <v>975229</v>
      </c>
      <c r="B10" s="13"/>
      <c r="C10" s="24">
        <v>110.11</v>
      </c>
      <c r="D10" s="38">
        <v>123.99</v>
      </c>
      <c r="E10" s="32">
        <v>47.081509721692726</v>
      </c>
    </row>
    <row r="11" spans="1:5" s="1" customFormat="1" x14ac:dyDescent="0.25">
      <c r="A11" s="1">
        <v>21677</v>
      </c>
      <c r="C11" s="23">
        <v>2159.92</v>
      </c>
      <c r="D11" s="23">
        <v>2447.14</v>
      </c>
      <c r="E11" s="32">
        <v>1943.1502707930367</v>
      </c>
    </row>
    <row r="12" spans="1:5" x14ac:dyDescent="0.25">
      <c r="A12" s="3">
        <v>49584</v>
      </c>
      <c r="C12" s="24">
        <v>137.44999999999999</v>
      </c>
      <c r="D12" s="24">
        <v>157.31</v>
      </c>
      <c r="E12" s="32">
        <v>85.868031553542693</v>
      </c>
    </row>
    <row r="13" spans="1:5" x14ac:dyDescent="0.25">
      <c r="A13" s="3">
        <v>831824</v>
      </c>
      <c r="C13" s="24">
        <v>765.85</v>
      </c>
      <c r="D13" s="24">
        <v>876.4</v>
      </c>
      <c r="E13" s="32">
        <v>650.75331943602191</v>
      </c>
    </row>
    <row r="14" spans="1:5" x14ac:dyDescent="0.25">
      <c r="A14" s="3">
        <v>983876</v>
      </c>
      <c r="C14" s="24">
        <v>401.44</v>
      </c>
      <c r="D14" s="24">
        <v>451.98</v>
      </c>
      <c r="E14" s="32">
        <v>353.07890120892978</v>
      </c>
    </row>
    <row r="15" spans="1:5" s="1" customFormat="1" x14ac:dyDescent="0.25">
      <c r="A15" s="1">
        <v>626335</v>
      </c>
      <c r="C15" s="23">
        <v>7630.01</v>
      </c>
      <c r="D15" s="23">
        <v>8731.56</v>
      </c>
      <c r="E15" s="32">
        <v>7627.4284210526321</v>
      </c>
    </row>
    <row r="16" spans="1:5" x14ac:dyDescent="0.25">
      <c r="A16" s="3">
        <v>944126</v>
      </c>
      <c r="C16" s="24">
        <v>776.38</v>
      </c>
      <c r="D16" s="24">
        <v>888.5</v>
      </c>
      <c r="E16" s="32">
        <v>752.43531192660555</v>
      </c>
    </row>
    <row r="17" spans="1:5" x14ac:dyDescent="0.25">
      <c r="A17" s="3">
        <v>846615</v>
      </c>
      <c r="C17" s="24">
        <v>255.29</v>
      </c>
      <c r="D17" s="24">
        <v>292.11</v>
      </c>
      <c r="E17" s="32">
        <v>227.84686716273941</v>
      </c>
    </row>
    <row r="18" spans="1:5" x14ac:dyDescent="0.25">
      <c r="A18" s="3">
        <v>632899</v>
      </c>
      <c r="C18" s="24">
        <v>292.24</v>
      </c>
      <c r="D18" s="24">
        <v>334.42</v>
      </c>
      <c r="E18" s="32">
        <v>281.84058731343282</v>
      </c>
    </row>
    <row r="19" spans="1:5" x14ac:dyDescent="0.25">
      <c r="A19" s="3">
        <v>554390</v>
      </c>
      <c r="C19" s="24">
        <v>709.31</v>
      </c>
      <c r="D19" s="24">
        <v>801.74</v>
      </c>
      <c r="E19" s="32">
        <v>692.21207949897746</v>
      </c>
    </row>
    <row r="20" spans="1:5" x14ac:dyDescent="0.25">
      <c r="A20" s="3">
        <v>636668</v>
      </c>
      <c r="C20" s="24">
        <v>492.9</v>
      </c>
      <c r="D20" s="24">
        <v>564.09</v>
      </c>
      <c r="E20" s="32">
        <v>447.46044230769229</v>
      </c>
    </row>
    <row r="21" spans="1:5" x14ac:dyDescent="0.25">
      <c r="A21" s="3">
        <v>221735</v>
      </c>
      <c r="C21" s="24">
        <v>1539.4</v>
      </c>
      <c r="D21" s="24">
        <v>1761.66</v>
      </c>
      <c r="E21" s="32">
        <v>841.39219770140767</v>
      </c>
    </row>
    <row r="22" spans="1:5" x14ac:dyDescent="0.25">
      <c r="A22" s="3">
        <v>4644</v>
      </c>
      <c r="C22" s="24">
        <v>2150.33</v>
      </c>
      <c r="D22" s="24">
        <v>2460.83</v>
      </c>
      <c r="E22" s="32">
        <v>1678.9877573613767</v>
      </c>
    </row>
    <row r="23" spans="1:5" x14ac:dyDescent="0.25">
      <c r="A23" s="3">
        <v>971261</v>
      </c>
      <c r="C23" s="24">
        <v>3569.54</v>
      </c>
      <c r="D23" s="24">
        <v>4058.59</v>
      </c>
      <c r="E23" s="32">
        <v>3190.2227948113205</v>
      </c>
    </row>
    <row r="24" spans="1:5" s="1" customFormat="1" x14ac:dyDescent="0.25">
      <c r="A24" s="1">
        <v>853339</v>
      </c>
      <c r="C24" s="23">
        <v>258.57</v>
      </c>
      <c r="D24" s="23">
        <v>295.87</v>
      </c>
      <c r="E24" s="32">
        <v>138.66140645211868</v>
      </c>
    </row>
    <row r="25" spans="1:5" x14ac:dyDescent="0.25">
      <c r="A25" s="3">
        <v>991178</v>
      </c>
      <c r="C25" s="24">
        <v>2053.2600000000002</v>
      </c>
      <c r="D25" s="24">
        <v>2349.6999999999998</v>
      </c>
      <c r="E25" s="32">
        <v>1868.1680049846627</v>
      </c>
    </row>
    <row r="26" spans="1:5" s="4" customFormat="1" x14ac:dyDescent="0.25">
      <c r="A26" s="4">
        <v>870573</v>
      </c>
      <c r="C26" s="33">
        <v>767.82</v>
      </c>
      <c r="D26" s="33">
        <v>759.56</v>
      </c>
      <c r="E26" s="52">
        <v>512.35914346895083</v>
      </c>
    </row>
    <row r="27" spans="1:5" x14ac:dyDescent="0.25">
      <c r="A27" s="13">
        <v>214644</v>
      </c>
      <c r="B27" s="13"/>
      <c r="C27" s="24">
        <v>649.73</v>
      </c>
      <c r="D27" s="38">
        <v>731.53</v>
      </c>
      <c r="E27" s="32">
        <v>614.88000968992253</v>
      </c>
    </row>
    <row r="28" spans="1:5" ht="16.5" customHeight="1" x14ac:dyDescent="0.25">
      <c r="A28" s="3">
        <v>529068</v>
      </c>
      <c r="C28" s="24">
        <v>1856.59</v>
      </c>
      <c r="D28" s="24">
        <v>2134.96</v>
      </c>
      <c r="E28" s="32">
        <v>1678.5154710467045</v>
      </c>
    </row>
    <row r="29" spans="1:5" x14ac:dyDescent="0.25">
      <c r="A29" s="3">
        <v>636805</v>
      </c>
      <c r="C29" s="24">
        <v>4403.46</v>
      </c>
      <c r="D29" s="24">
        <v>4977.25</v>
      </c>
      <c r="E29" s="32">
        <v>4352.9763445378148</v>
      </c>
    </row>
    <row r="30" spans="1:5" x14ac:dyDescent="0.25">
      <c r="A30" s="3">
        <v>37236</v>
      </c>
      <c r="C30" s="24">
        <v>221.47</v>
      </c>
      <c r="D30" s="24">
        <v>253.48</v>
      </c>
      <c r="E30" s="32">
        <v>217.29446708463951</v>
      </c>
    </row>
    <row r="31" spans="1:5" x14ac:dyDescent="0.25">
      <c r="A31" s="3">
        <v>562360</v>
      </c>
      <c r="C31" s="24">
        <v>4688.95</v>
      </c>
      <c r="D31" s="24">
        <v>5230.8100000000004</v>
      </c>
      <c r="E31" s="32">
        <v>4674.8037457056025</v>
      </c>
    </row>
    <row r="32" spans="1:5" x14ac:dyDescent="0.25">
      <c r="A32" s="3">
        <v>833863</v>
      </c>
      <c r="C32" s="24">
        <v>340.36</v>
      </c>
      <c r="D32" s="24">
        <v>389.52</v>
      </c>
      <c r="E32" s="32">
        <v>311.92378541207319</v>
      </c>
    </row>
    <row r="33" spans="1:5" x14ac:dyDescent="0.25">
      <c r="A33" s="3">
        <v>564717</v>
      </c>
      <c r="C33" s="24">
        <v>1219.49</v>
      </c>
      <c r="D33" s="24">
        <v>1378.41</v>
      </c>
      <c r="E33" s="32">
        <v>1129.7808143158388</v>
      </c>
    </row>
    <row r="34" spans="1:5" x14ac:dyDescent="0.25">
      <c r="A34" s="3">
        <v>314352</v>
      </c>
      <c r="C34" s="24">
        <v>703.64</v>
      </c>
      <c r="D34" s="24">
        <v>805.22</v>
      </c>
      <c r="E34" s="32">
        <v>677.69973529411766</v>
      </c>
    </row>
    <row r="35" spans="1:5" x14ac:dyDescent="0.25">
      <c r="A35" s="3">
        <v>220058</v>
      </c>
      <c r="C35" s="24">
        <v>1249.67</v>
      </c>
      <c r="D35" s="24">
        <v>1412.44</v>
      </c>
      <c r="E35" s="32">
        <v>1190.7783720930233</v>
      </c>
    </row>
    <row r="36" spans="1:5" x14ac:dyDescent="0.25">
      <c r="A36" s="3">
        <v>847739</v>
      </c>
      <c r="C36" s="24">
        <v>474.47</v>
      </c>
      <c r="D36" s="24">
        <v>542.99</v>
      </c>
      <c r="E36" s="32">
        <v>424.78030282971088</v>
      </c>
    </row>
    <row r="37" spans="1:5" s="13" customFormat="1" x14ac:dyDescent="0.25">
      <c r="A37" s="13">
        <v>980917</v>
      </c>
      <c r="C37" s="38">
        <v>293.47000000000003</v>
      </c>
      <c r="D37" s="38">
        <v>335.85</v>
      </c>
      <c r="E37" s="32">
        <v>144.77345291479824</v>
      </c>
    </row>
    <row r="38" spans="1:5" x14ac:dyDescent="0.25">
      <c r="A38" s="3">
        <v>93509</v>
      </c>
      <c r="C38" s="24">
        <v>125.44</v>
      </c>
      <c r="D38" s="24">
        <v>143.57</v>
      </c>
      <c r="E38" s="32">
        <v>78.03256697700931</v>
      </c>
    </row>
    <row r="39" spans="1:5" x14ac:dyDescent="0.25">
      <c r="A39" s="3">
        <v>890833</v>
      </c>
      <c r="C39" s="24">
        <v>21735.46</v>
      </c>
      <c r="D39" s="24">
        <v>24286.54</v>
      </c>
      <c r="E39" s="32">
        <v>20000</v>
      </c>
    </row>
    <row r="40" spans="1:5" x14ac:dyDescent="0.25">
      <c r="A40" s="3">
        <v>831263</v>
      </c>
      <c r="C40" s="24">
        <v>136.37</v>
      </c>
      <c r="D40" s="24">
        <v>156.05000000000001</v>
      </c>
      <c r="E40" s="32">
        <v>100.88980315486494</v>
      </c>
    </row>
    <row r="41" spans="1:5" x14ac:dyDescent="0.25">
      <c r="A41" s="3">
        <v>847850</v>
      </c>
      <c r="C41" s="24">
        <v>605.51</v>
      </c>
      <c r="D41" s="24">
        <v>692.95</v>
      </c>
      <c r="E41" s="32">
        <v>508.15772875816992</v>
      </c>
    </row>
    <row r="42" spans="1:5" s="1" customFormat="1" x14ac:dyDescent="0.25">
      <c r="A42" s="1">
        <v>851150</v>
      </c>
      <c r="C42" s="23">
        <v>645.78</v>
      </c>
      <c r="D42" s="23">
        <v>729.94</v>
      </c>
      <c r="E42" s="32">
        <v>643.38394906003634</v>
      </c>
    </row>
    <row r="43" spans="1:5" x14ac:dyDescent="0.25">
      <c r="A43" s="3">
        <v>538949</v>
      </c>
      <c r="C43" s="24">
        <v>1006.68</v>
      </c>
      <c r="D43" s="24">
        <v>1137.8399999999999</v>
      </c>
      <c r="E43" s="32">
        <v>896.90400252525251</v>
      </c>
    </row>
    <row r="44" spans="1:5" x14ac:dyDescent="0.25">
      <c r="A44" s="3">
        <v>560126</v>
      </c>
      <c r="C44" s="24">
        <v>279.70999999999998</v>
      </c>
      <c r="D44" s="24">
        <v>316.18</v>
      </c>
      <c r="E44" s="32">
        <v>264.12747052287176</v>
      </c>
    </row>
    <row r="45" spans="1:5" x14ac:dyDescent="0.25">
      <c r="A45" s="3">
        <v>212874</v>
      </c>
      <c r="C45" s="24">
        <v>180.39</v>
      </c>
      <c r="D45" s="24">
        <v>203.1</v>
      </c>
      <c r="E45" s="32">
        <v>119.14664728682169</v>
      </c>
    </row>
    <row r="46" spans="1:5" s="1" customFormat="1" x14ac:dyDescent="0.25">
      <c r="A46" s="1">
        <v>81955</v>
      </c>
      <c r="C46" s="23">
        <v>290.12</v>
      </c>
      <c r="D46" s="23">
        <v>332.02</v>
      </c>
      <c r="E46" s="32">
        <v>146.876</v>
      </c>
    </row>
    <row r="47" spans="1:5" s="1" customFormat="1" x14ac:dyDescent="0.25">
      <c r="A47" s="1">
        <v>855180</v>
      </c>
      <c r="C47" s="23">
        <v>291.26</v>
      </c>
      <c r="D47" s="23">
        <v>333.28</v>
      </c>
      <c r="E47" s="32">
        <v>232.33097204599522</v>
      </c>
    </row>
    <row r="48" spans="1:5" s="1" customFormat="1" x14ac:dyDescent="0.25">
      <c r="A48" s="1">
        <v>520710</v>
      </c>
      <c r="C48" s="23">
        <v>217.44</v>
      </c>
      <c r="D48" s="23">
        <v>242.57</v>
      </c>
      <c r="E48" s="32">
        <v>214.79556266482857</v>
      </c>
    </row>
    <row r="49" spans="1:5" s="1" customFormat="1" x14ac:dyDescent="0.25">
      <c r="A49" s="1">
        <v>921124</v>
      </c>
      <c r="C49" s="23">
        <v>418.73</v>
      </c>
      <c r="D49" s="23">
        <v>479.15</v>
      </c>
      <c r="E49" s="32">
        <v>370.79804123711341</v>
      </c>
    </row>
    <row r="50" spans="1:5" x14ac:dyDescent="0.25">
      <c r="A50" s="3">
        <v>858620</v>
      </c>
      <c r="C50" s="24">
        <v>864.04</v>
      </c>
      <c r="D50" s="24">
        <v>988.8</v>
      </c>
      <c r="E50" s="32">
        <v>807.5948210415014</v>
      </c>
    </row>
    <row r="51" spans="1:5" x14ac:dyDescent="0.25">
      <c r="A51" s="3">
        <v>46452</v>
      </c>
      <c r="C51" s="24">
        <v>212.76</v>
      </c>
      <c r="D51" s="24">
        <v>566.70000000000005</v>
      </c>
      <c r="E51" s="32">
        <v>119.20441284996957</v>
      </c>
    </row>
    <row r="52" spans="1:5" x14ac:dyDescent="0.25">
      <c r="A52" s="3">
        <v>911502</v>
      </c>
      <c r="C52" s="24">
        <v>167.98</v>
      </c>
      <c r="D52" s="24">
        <v>192.24</v>
      </c>
      <c r="E52" s="32">
        <v>135.78647790022512</v>
      </c>
    </row>
    <row r="53" spans="1:5" x14ac:dyDescent="0.25">
      <c r="A53" s="3">
        <v>17281</v>
      </c>
      <c r="C53" s="24">
        <v>581.01</v>
      </c>
      <c r="D53" s="24">
        <v>651.64</v>
      </c>
      <c r="E53" s="32">
        <v>103.3485596885813</v>
      </c>
    </row>
    <row r="54" spans="1:5" x14ac:dyDescent="0.25">
      <c r="A54" s="3">
        <v>920446</v>
      </c>
      <c r="C54" s="24">
        <v>5236.6099999999997</v>
      </c>
      <c r="D54" s="24">
        <v>5918.86</v>
      </c>
      <c r="E54" s="32">
        <v>5119.7778350515464</v>
      </c>
    </row>
    <row r="55" spans="1:5" s="1" customFormat="1" x14ac:dyDescent="0.25">
      <c r="A55" s="4">
        <v>82372</v>
      </c>
      <c r="B55" s="4"/>
      <c r="C55" s="23">
        <v>1141.24</v>
      </c>
      <c r="D55" s="33">
        <v>1289.95</v>
      </c>
      <c r="E55" s="32">
        <v>949.07215552976731</v>
      </c>
    </row>
    <row r="56" spans="1:5" x14ac:dyDescent="0.25">
      <c r="A56" s="3">
        <v>16740</v>
      </c>
      <c r="C56" s="24">
        <v>12038.04</v>
      </c>
      <c r="D56" s="24">
        <v>13429.28</v>
      </c>
      <c r="E56" s="32">
        <v>9670.5288659793823</v>
      </c>
    </row>
    <row r="57" spans="1:5" x14ac:dyDescent="0.25">
      <c r="A57" s="3">
        <v>222586</v>
      </c>
      <c r="C57" s="24">
        <v>331.7</v>
      </c>
      <c r="D57" s="24">
        <v>379.59</v>
      </c>
      <c r="E57" s="32">
        <v>296.92098185295669</v>
      </c>
    </row>
    <row r="58" spans="1:5" s="1" customFormat="1" x14ac:dyDescent="0.25">
      <c r="A58" s="1">
        <v>15843</v>
      </c>
      <c r="C58" s="23">
        <v>675.14</v>
      </c>
      <c r="D58" s="23">
        <v>772.66</v>
      </c>
      <c r="E58" s="32">
        <v>503.66905982905985</v>
      </c>
    </row>
    <row r="59" spans="1:5" x14ac:dyDescent="0.25">
      <c r="A59" s="3">
        <v>605368</v>
      </c>
      <c r="C59" s="24">
        <v>2152.7399999999998</v>
      </c>
      <c r="D59" s="24">
        <v>2463.52</v>
      </c>
      <c r="E59" s="32">
        <v>1914.75425872093</v>
      </c>
    </row>
    <row r="60" spans="1:5" x14ac:dyDescent="0.25">
      <c r="A60" s="3">
        <v>202913</v>
      </c>
      <c r="C60" s="24">
        <v>393.76</v>
      </c>
      <c r="D60" s="24">
        <f>253.54+190.64</f>
        <v>444.17999999999995</v>
      </c>
      <c r="E60" s="24">
        <v>167.23113712589685</v>
      </c>
    </row>
    <row r="61" spans="1:5" x14ac:dyDescent="0.25">
      <c r="A61" s="3">
        <v>996488</v>
      </c>
      <c r="C61" s="24">
        <v>430.35</v>
      </c>
      <c r="D61" s="24">
        <v>475.89</v>
      </c>
      <c r="E61" s="24">
        <v>286.62414331741559</v>
      </c>
    </row>
    <row r="62" spans="1:5" x14ac:dyDescent="0.25">
      <c r="A62" s="3">
        <v>994984</v>
      </c>
      <c r="C62" s="24">
        <v>2607.37</v>
      </c>
      <c r="D62" s="24">
        <v>2889.89</v>
      </c>
      <c r="E62" s="24">
        <v>1810.3941392649901</v>
      </c>
    </row>
    <row r="63" spans="1:5" x14ac:dyDescent="0.25">
      <c r="A63" s="3">
        <v>990071</v>
      </c>
      <c r="C63" s="24">
        <v>248.89999999999998</v>
      </c>
      <c r="D63" s="24">
        <f>200.85+75.97</f>
        <v>276.82</v>
      </c>
      <c r="E63" s="24">
        <v>133.47305389221555</v>
      </c>
    </row>
    <row r="64" spans="1:5" x14ac:dyDescent="0.25">
      <c r="A64" s="3">
        <v>568026</v>
      </c>
      <c r="C64" s="24">
        <v>429.79999999999995</v>
      </c>
      <c r="D64" s="24">
        <f>434.78+58.99</f>
        <v>493.77</v>
      </c>
      <c r="E64" s="24">
        <v>335.90781270148284</v>
      </c>
    </row>
    <row r="65" spans="1:5" x14ac:dyDescent="0.25">
      <c r="A65" s="3">
        <v>30862</v>
      </c>
      <c r="C65" s="24">
        <v>282.89999999999998</v>
      </c>
      <c r="D65" s="24">
        <v>320.99</v>
      </c>
      <c r="E65" s="24">
        <v>223.34874821846682</v>
      </c>
    </row>
    <row r="66" spans="1:5" x14ac:dyDescent="0.25">
      <c r="A66" s="3">
        <v>516858</v>
      </c>
      <c r="C66" s="24">
        <v>377.03</v>
      </c>
      <c r="D66" s="24">
        <v>419.35</v>
      </c>
      <c r="E66" s="24">
        <v>353.17390926640923</v>
      </c>
    </row>
    <row r="67" spans="1:5" x14ac:dyDescent="0.25">
      <c r="A67" s="3">
        <v>853868</v>
      </c>
      <c r="C67" s="24">
        <v>141</v>
      </c>
      <c r="D67" s="24">
        <v>159.19999999999999</v>
      </c>
      <c r="E67" s="24">
        <v>112.54919587628866</v>
      </c>
    </row>
    <row r="68" spans="1:5" x14ac:dyDescent="0.25">
      <c r="A68" s="3">
        <v>639530</v>
      </c>
      <c r="C68" s="24">
        <v>2114.94</v>
      </c>
      <c r="D68" s="24">
        <v>2398.48</v>
      </c>
      <c r="E68" s="24">
        <v>1795.830911525974</v>
      </c>
    </row>
    <row r="69" spans="1:5" x14ac:dyDescent="0.25">
      <c r="A69" s="3">
        <v>922379</v>
      </c>
      <c r="C69" s="24">
        <v>660.15</v>
      </c>
      <c r="D69" s="24">
        <f>113.56+318.75</f>
        <v>432.31</v>
      </c>
      <c r="E69" s="24">
        <v>284.34076508344026</v>
      </c>
    </row>
    <row r="70" spans="1:5" x14ac:dyDescent="0.25">
      <c r="A70" s="3">
        <v>533437</v>
      </c>
      <c r="C70" s="24">
        <v>603.26</v>
      </c>
      <c r="D70" s="24">
        <v>677.05</v>
      </c>
      <c r="E70" s="24">
        <v>384.74659751037342</v>
      </c>
    </row>
    <row r="71" spans="1:5" x14ac:dyDescent="0.25">
      <c r="A71" s="3">
        <v>72367</v>
      </c>
      <c r="C71" s="24">
        <v>547.04999999999995</v>
      </c>
      <c r="D71" s="24">
        <v>452.83</v>
      </c>
      <c r="E71" s="24">
        <v>316.4129253112032</v>
      </c>
    </row>
    <row r="72" spans="1:5" x14ac:dyDescent="0.25">
      <c r="A72" s="3">
        <v>17682</v>
      </c>
      <c r="C72" s="24">
        <v>134.19999999999999</v>
      </c>
      <c r="D72" s="24">
        <f>355.12+239.54</f>
        <v>594.66</v>
      </c>
      <c r="E72" s="24">
        <v>70.887413793103462</v>
      </c>
    </row>
    <row r="74" spans="1:5" x14ac:dyDescent="0.25">
      <c r="C74" s="24">
        <f>SUM(C3:C73)</f>
        <v>116698.19999999992</v>
      </c>
      <c r="D74" s="24">
        <f t="shared" ref="D74:E74" si="0">SUM(D3:D73)</f>
        <v>131912.19000000003</v>
      </c>
      <c r="E74" s="24">
        <f t="shared" si="0"/>
        <v>104119.3791647397</v>
      </c>
    </row>
    <row r="76" spans="1:5" x14ac:dyDescent="0.25">
      <c r="B76" s="3" t="s">
        <v>32</v>
      </c>
      <c r="E76" s="24">
        <v>90.75</v>
      </c>
    </row>
    <row r="77" spans="1:5" x14ac:dyDescent="0.25">
      <c r="B77" s="3" t="s">
        <v>32</v>
      </c>
      <c r="E77" s="24">
        <v>82.5</v>
      </c>
    </row>
    <row r="78" spans="1:5" x14ac:dyDescent="0.25">
      <c r="B78" s="3" t="s">
        <v>32</v>
      </c>
      <c r="E78" s="24">
        <v>82.5</v>
      </c>
    </row>
    <row r="79" spans="1:5" x14ac:dyDescent="0.25">
      <c r="B79" s="3" t="s">
        <v>32</v>
      </c>
      <c r="E79" s="24">
        <v>90.75</v>
      </c>
    </row>
    <row r="81" spans="5:5" x14ac:dyDescent="0.25">
      <c r="E81" s="24">
        <f>+E74+E76+E77+E78+E79</f>
        <v>104465.8791647397</v>
      </c>
    </row>
  </sheetData>
  <sortState ref="A72:AL125">
    <sortCondition ref="B72:B125"/>
  </sortState>
  <customSheetViews>
    <customSheetView guid="{1D7A00BB-B824-4967-B9A0-73E6F0F44B2B}">
      <pane ySplit="1" topLeftCell="A11" activePane="bottomLeft" state="frozen"/>
      <selection pane="bottomLeft" activeCell="B47" sqref="B1:B1048576"/>
      <pageMargins left="0.7" right="0.7" top="0.75" bottom="0.75" header="0.3" footer="0.3"/>
      <pageSetup paperSize="9" orientation="portrait" r:id="rId1"/>
    </customSheetView>
    <customSheetView guid="{6E0F4E20-CDF3-4671-B8A4-0EF28F4D4F90}" hiddenColumns="1" topLeftCell="B1">
      <pane ySplit="1" topLeftCell="A68" activePane="bottomLeft" state="frozen"/>
      <selection pane="bottomLeft" activeCell="T77" sqref="T77"/>
      <pageMargins left="0.7" right="0.7" top="0.75" bottom="0.75" header="0.3" footer="0.3"/>
      <pageSetup paperSize="9" orientation="portrait" r:id="rId2"/>
    </customSheetView>
    <customSheetView guid="{C1202580-ACE7-41AE-93EF-5D869AE53D6C}">
      <pane xSplit="3" ySplit="2" topLeftCell="D45" activePane="bottomRight" state="frozen"/>
      <selection pane="bottomRight" activeCell="A82" sqref="A82:XFD82"/>
      <pageMargins left="0.7" right="0.7" top="0.75" bottom="0.75" header="0.3" footer="0.3"/>
      <pageSetup paperSize="9" orientation="portrait" r:id="rId3"/>
    </customSheetView>
    <customSheetView guid="{5325CBA2-C314-4BB3-A631-3F46A5D2BF0A}" scale="115">
      <selection activeCell="A135" sqref="A135:XFD135"/>
      <pageMargins left="0.7" right="0.7" top="0.75" bottom="0.75" header="0.3" footer="0.3"/>
      <pageSetup paperSize="9" orientation="portrait" r:id="rId4"/>
    </customSheetView>
  </customSheetViews>
  <pageMargins left="0.7" right="0.7" top="0.75" bottom="0.75" header="0.3" footer="0.3"/>
  <pageSetup paperSize="9" orientation="portrait"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zoomScaleNormal="86" workbookViewId="0">
      <pane ySplit="1" topLeftCell="A2" activePane="bottomLeft" state="frozen"/>
      <selection pane="bottomLeft" activeCell="I27" sqref="I27"/>
    </sheetView>
  </sheetViews>
  <sheetFormatPr defaultRowHeight="15" x14ac:dyDescent="0.25"/>
  <cols>
    <col min="1" max="1" width="8.7109375" style="3" bestFit="1" customWidth="1"/>
    <col min="2" max="2" width="39.5703125" style="3" bestFit="1" customWidth="1"/>
    <col min="3" max="3" width="9.140625" style="1" customWidth="1"/>
    <col min="4" max="4" width="14.28515625" style="5" customWidth="1"/>
    <col min="5" max="5" width="10.5703125" style="24" bestFit="1" customWidth="1"/>
    <col min="6" max="16384" width="9.140625" style="3"/>
  </cols>
  <sheetData>
    <row r="1" spans="1:5" s="10" customFormat="1" ht="56.25" customHeight="1" x14ac:dyDescent="0.2">
      <c r="A1" s="20"/>
      <c r="B1" s="20" t="s">
        <v>1</v>
      </c>
      <c r="C1" s="43" t="s">
        <v>7</v>
      </c>
      <c r="D1" s="21" t="s">
        <v>3</v>
      </c>
      <c r="E1" s="21" t="s">
        <v>2</v>
      </c>
    </row>
    <row r="2" spans="1:5" s="7" customFormat="1" ht="79.5" customHeight="1" x14ac:dyDescent="0.45">
      <c r="A2" s="44" t="s">
        <v>4</v>
      </c>
      <c r="B2" s="45"/>
      <c r="C2" s="46" t="s">
        <v>8</v>
      </c>
      <c r="D2" s="47" t="s">
        <v>6</v>
      </c>
      <c r="E2" s="47" t="s">
        <v>5</v>
      </c>
    </row>
    <row r="3" spans="1:5" ht="14.25" customHeight="1" x14ac:dyDescent="0.25">
      <c r="A3" s="3">
        <v>526694</v>
      </c>
      <c r="C3" s="26">
        <v>975.16</v>
      </c>
      <c r="D3" s="5">
        <v>1087.8699999999999</v>
      </c>
      <c r="E3" s="24">
        <v>534.47879564558355</v>
      </c>
    </row>
    <row r="4" spans="1:5" s="1" customFormat="1" x14ac:dyDescent="0.25">
      <c r="A4" s="3">
        <v>847389</v>
      </c>
      <c r="C4" s="26">
        <v>271.55</v>
      </c>
      <c r="D4" s="14">
        <v>310.81</v>
      </c>
      <c r="E4" s="23">
        <v>192.57247011952194</v>
      </c>
    </row>
    <row r="5" spans="1:5" s="1" customFormat="1" x14ac:dyDescent="0.25">
      <c r="A5" s="3">
        <v>16894</v>
      </c>
      <c r="C5" s="26">
        <v>1955.4</v>
      </c>
      <c r="D5" s="14">
        <v>2181.41</v>
      </c>
      <c r="E5" s="23">
        <v>1932.4605426356591</v>
      </c>
    </row>
    <row r="6" spans="1:5" x14ac:dyDescent="0.25">
      <c r="A6" s="3">
        <v>1306</v>
      </c>
      <c r="C6" s="26">
        <v>242.83</v>
      </c>
      <c r="D6" s="5">
        <v>276.95999999999998</v>
      </c>
      <c r="E6" s="24">
        <v>100.86577562862672</v>
      </c>
    </row>
    <row r="7" spans="1:5" s="1" customFormat="1" x14ac:dyDescent="0.25">
      <c r="A7" s="3">
        <v>517032</v>
      </c>
      <c r="C7" s="26">
        <v>267.16000000000003</v>
      </c>
      <c r="D7" s="14">
        <v>305.77</v>
      </c>
      <c r="E7" s="23">
        <v>244.18741279069769</v>
      </c>
    </row>
    <row r="8" spans="1:5" s="1" customFormat="1" x14ac:dyDescent="0.25">
      <c r="A8" s="3">
        <v>535211</v>
      </c>
      <c r="C8" s="26">
        <v>334.79</v>
      </c>
      <c r="D8" s="14">
        <v>383.2</v>
      </c>
      <c r="E8" s="23">
        <v>268.22960020242914</v>
      </c>
    </row>
    <row r="9" spans="1:5" x14ac:dyDescent="0.25">
      <c r="A9" s="3">
        <v>999735</v>
      </c>
      <c r="C9" s="26">
        <v>268.32</v>
      </c>
      <c r="D9" s="5">
        <v>307.08</v>
      </c>
      <c r="E9" s="24">
        <v>221.73047283901667</v>
      </c>
    </row>
    <row r="10" spans="1:5" s="1" customFormat="1" x14ac:dyDescent="0.25">
      <c r="A10" s="3">
        <v>23566</v>
      </c>
      <c r="C10" s="26">
        <v>214.84</v>
      </c>
      <c r="D10" s="14">
        <v>245.86</v>
      </c>
      <c r="E10" s="23">
        <v>127.71488372093025</v>
      </c>
    </row>
    <row r="11" spans="1:5" s="1" customFormat="1" x14ac:dyDescent="0.25">
      <c r="A11" s="3">
        <v>575928</v>
      </c>
      <c r="C11" s="26">
        <v>175.54</v>
      </c>
      <c r="D11" s="14">
        <v>200.92</v>
      </c>
      <c r="E11" s="23">
        <v>87.821411042944774</v>
      </c>
    </row>
    <row r="12" spans="1:5" x14ac:dyDescent="0.25">
      <c r="A12" s="3">
        <v>206646</v>
      </c>
      <c r="C12" s="26">
        <v>63.24</v>
      </c>
      <c r="D12" s="5">
        <v>72.400000000000006</v>
      </c>
      <c r="E12" s="24">
        <v>29.627196261682244</v>
      </c>
    </row>
    <row r="13" spans="1:5" x14ac:dyDescent="0.25">
      <c r="A13" s="3">
        <v>850950</v>
      </c>
      <c r="C13" s="26">
        <v>683.54</v>
      </c>
      <c r="D13" s="5">
        <v>769.6</v>
      </c>
      <c r="E13" s="24">
        <v>578.13317129262487</v>
      </c>
    </row>
    <row r="14" spans="1:5" s="1" customFormat="1" x14ac:dyDescent="0.25">
      <c r="A14" s="1">
        <v>860816</v>
      </c>
      <c r="C14" s="26">
        <v>258.88</v>
      </c>
      <c r="D14" s="14">
        <v>292.62</v>
      </c>
      <c r="E14" s="23">
        <v>223.41390232441285</v>
      </c>
    </row>
    <row r="15" spans="1:5" s="1" customFormat="1" x14ac:dyDescent="0.25">
      <c r="A15" s="3">
        <v>501154</v>
      </c>
      <c r="B15" s="4"/>
      <c r="C15" s="25">
        <v>116.41</v>
      </c>
      <c r="D15" s="16">
        <v>132.38999999999999</v>
      </c>
      <c r="E15" s="23">
        <v>61.083809523809521</v>
      </c>
    </row>
    <row r="16" spans="1:5" s="1" customFormat="1" x14ac:dyDescent="0.25">
      <c r="A16" s="3">
        <v>203134</v>
      </c>
      <c r="C16" s="26">
        <v>328.22</v>
      </c>
      <c r="D16" s="14">
        <v>375.64</v>
      </c>
      <c r="E16" s="23">
        <v>273.25616279069772</v>
      </c>
    </row>
    <row r="17" spans="1:5" s="1" customFormat="1" x14ac:dyDescent="0.25">
      <c r="A17" s="3">
        <v>562230</v>
      </c>
      <c r="C17" s="26">
        <v>560.75</v>
      </c>
      <c r="D17" s="14">
        <v>633.78</v>
      </c>
      <c r="E17" s="23">
        <v>558.9211798839458</v>
      </c>
    </row>
    <row r="18" spans="1:5" s="1" customFormat="1" x14ac:dyDescent="0.25">
      <c r="A18" s="3">
        <v>205738</v>
      </c>
      <c r="C18" s="26">
        <v>118.86</v>
      </c>
      <c r="D18" s="14">
        <v>136.07</v>
      </c>
      <c r="E18" s="23">
        <v>82.213313953488367</v>
      </c>
    </row>
    <row r="19" spans="1:5" s="1" customFormat="1" x14ac:dyDescent="0.25">
      <c r="A19" s="3">
        <v>945390</v>
      </c>
      <c r="C19" s="26">
        <v>266.8</v>
      </c>
      <c r="D19" s="14">
        <v>301.52999999999997</v>
      </c>
      <c r="E19" s="23">
        <v>223.80798076923077</v>
      </c>
    </row>
    <row r="20" spans="1:5" s="1" customFormat="1" x14ac:dyDescent="0.25">
      <c r="A20" s="3">
        <v>88634</v>
      </c>
      <c r="C20" s="26">
        <v>893.07</v>
      </c>
      <c r="D20" s="14">
        <v>1022.04</v>
      </c>
      <c r="E20" s="23">
        <v>825.82470930232557</v>
      </c>
    </row>
    <row r="21" spans="1:5" s="1" customFormat="1" x14ac:dyDescent="0.25">
      <c r="A21" s="3">
        <v>972638</v>
      </c>
      <c r="C21" s="26">
        <v>174.4</v>
      </c>
      <c r="D21" s="14">
        <v>195.99</v>
      </c>
      <c r="E21" s="23">
        <v>142.09750921375922</v>
      </c>
    </row>
    <row r="22" spans="1:5" s="1" customFormat="1" x14ac:dyDescent="0.25">
      <c r="A22" s="3">
        <v>553619</v>
      </c>
      <c r="C22" s="26">
        <v>701.33</v>
      </c>
      <c r="D22" s="14">
        <v>792.74</v>
      </c>
      <c r="E22" s="23">
        <v>666.63662790697674</v>
      </c>
    </row>
    <row r="23" spans="1:5" s="1" customFormat="1" x14ac:dyDescent="0.25">
      <c r="A23" s="3">
        <v>201515</v>
      </c>
      <c r="C23" s="26">
        <v>220.27</v>
      </c>
      <c r="D23" s="14">
        <v>252.07</v>
      </c>
      <c r="E23" s="23">
        <v>128.47623062015504</v>
      </c>
    </row>
    <row r="24" spans="1:5" s="1" customFormat="1" x14ac:dyDescent="0.25">
      <c r="A24" s="3">
        <v>217213</v>
      </c>
      <c r="C24" s="26">
        <v>655.68</v>
      </c>
      <c r="D24" s="14">
        <v>750.33</v>
      </c>
      <c r="E24" s="23">
        <v>610.6493529411764</v>
      </c>
    </row>
    <row r="25" spans="1:5" s="1" customFormat="1" x14ac:dyDescent="0.25">
      <c r="A25" s="3">
        <v>203831</v>
      </c>
      <c r="C25" s="26">
        <v>509.33</v>
      </c>
      <c r="D25" s="14">
        <v>582.84</v>
      </c>
      <c r="E25" s="23">
        <v>416.77950137534378</v>
      </c>
    </row>
    <row r="26" spans="1:5" s="1" customFormat="1" x14ac:dyDescent="0.25">
      <c r="A26" s="3">
        <v>139410</v>
      </c>
      <c r="C26" s="26">
        <v>3598.4</v>
      </c>
      <c r="D26" s="14">
        <v>4117.96</v>
      </c>
      <c r="E26" s="23">
        <v>2807.0605232558141</v>
      </c>
    </row>
    <row r="27" spans="1:5" s="1" customFormat="1" x14ac:dyDescent="0.25">
      <c r="A27" s="3">
        <v>621293</v>
      </c>
      <c r="C27" s="26">
        <v>146.12</v>
      </c>
      <c r="D27" s="14">
        <v>167.22</v>
      </c>
      <c r="E27" s="23">
        <v>120.34795154185022</v>
      </c>
    </row>
    <row r="28" spans="1:5" s="1" customFormat="1" x14ac:dyDescent="0.25">
      <c r="A28" s="3">
        <v>516233</v>
      </c>
      <c r="C28" s="26">
        <v>139.57</v>
      </c>
      <c r="D28" s="14">
        <v>159.75</v>
      </c>
      <c r="E28" s="23">
        <v>73.912441860465108</v>
      </c>
    </row>
    <row r="29" spans="1:5" s="1" customFormat="1" x14ac:dyDescent="0.25">
      <c r="A29" s="3">
        <v>49984</v>
      </c>
      <c r="C29" s="26">
        <v>294.31</v>
      </c>
      <c r="D29" s="14">
        <v>334.65</v>
      </c>
      <c r="E29" s="23">
        <v>277.19248901098899</v>
      </c>
    </row>
    <row r="30" spans="1:5" s="1" customFormat="1" x14ac:dyDescent="0.25">
      <c r="A30" s="3">
        <v>119940</v>
      </c>
      <c r="C30" s="26">
        <v>611.73</v>
      </c>
      <c r="D30" s="14">
        <v>700.05</v>
      </c>
      <c r="E30" s="23">
        <v>555.9158139534884</v>
      </c>
    </row>
    <row r="31" spans="1:5" s="1" customFormat="1" x14ac:dyDescent="0.25">
      <c r="A31" s="3">
        <v>560101</v>
      </c>
      <c r="C31" s="26">
        <v>438.35</v>
      </c>
      <c r="D31" s="14">
        <v>501.59</v>
      </c>
      <c r="E31" s="23">
        <v>431.34382267441862</v>
      </c>
    </row>
    <row r="32" spans="1:5" s="1" customFormat="1" x14ac:dyDescent="0.25">
      <c r="A32" s="3">
        <v>544583</v>
      </c>
      <c r="C32" s="26">
        <v>172.28</v>
      </c>
      <c r="D32" s="14">
        <v>197.19</v>
      </c>
      <c r="E32" s="23">
        <v>22.648782961460455</v>
      </c>
    </row>
    <row r="33" spans="1:5" x14ac:dyDescent="0.25">
      <c r="A33" s="1">
        <v>845078</v>
      </c>
      <c r="B33" s="1"/>
      <c r="C33" s="26">
        <v>286.77</v>
      </c>
      <c r="D33" s="14">
        <v>328.19</v>
      </c>
      <c r="E33" s="24">
        <v>237.10770491803277</v>
      </c>
    </row>
    <row r="34" spans="1:5" x14ac:dyDescent="0.25">
      <c r="A34" s="3">
        <v>54115</v>
      </c>
      <c r="B34" s="1"/>
      <c r="C34" s="26">
        <v>244.49</v>
      </c>
      <c r="D34" s="14">
        <v>276.32</v>
      </c>
      <c r="E34" s="24">
        <v>40.977237900691421</v>
      </c>
    </row>
    <row r="35" spans="1:5" x14ac:dyDescent="0.25">
      <c r="A35" s="3">
        <v>995176</v>
      </c>
      <c r="C35" s="26">
        <v>3630.98</v>
      </c>
      <c r="D35" s="5">
        <v>4050.62</v>
      </c>
      <c r="E35" s="24">
        <v>3580.8825134442081</v>
      </c>
    </row>
    <row r="36" spans="1:5" x14ac:dyDescent="0.25">
      <c r="A36" s="3">
        <v>994358</v>
      </c>
      <c r="C36" s="26">
        <v>1387.16</v>
      </c>
      <c r="D36" s="5">
        <v>1567.89</v>
      </c>
      <c r="E36" s="24">
        <v>233.92181721767997</v>
      </c>
    </row>
    <row r="37" spans="1:5" s="1" customFormat="1" x14ac:dyDescent="0.25">
      <c r="A37" s="3">
        <v>124432</v>
      </c>
      <c r="B37" s="3"/>
      <c r="C37" s="26">
        <v>328.26</v>
      </c>
      <c r="D37" s="5">
        <v>375.68</v>
      </c>
      <c r="E37" s="23">
        <v>246.93622595240137</v>
      </c>
    </row>
    <row r="38" spans="1:5" s="1" customFormat="1" x14ac:dyDescent="0.25">
      <c r="A38" s="3">
        <v>28104</v>
      </c>
      <c r="B38" s="3"/>
      <c r="C38" s="26">
        <v>369.64</v>
      </c>
      <c r="D38" s="5">
        <v>423.03</v>
      </c>
      <c r="E38" s="23">
        <v>349.08506743010895</v>
      </c>
    </row>
    <row r="39" spans="1:5" x14ac:dyDescent="0.25">
      <c r="A39" s="1">
        <v>946279</v>
      </c>
      <c r="B39" s="1"/>
      <c r="C39" s="26">
        <v>673.3</v>
      </c>
      <c r="D39" s="14">
        <v>758.08</v>
      </c>
      <c r="E39" s="24">
        <v>599.20212903225797</v>
      </c>
    </row>
    <row r="40" spans="1:5" x14ac:dyDescent="0.25">
      <c r="A40" s="1">
        <v>225192</v>
      </c>
      <c r="B40" s="1"/>
      <c r="C40" s="26">
        <v>114.51</v>
      </c>
      <c r="D40" s="14">
        <v>131.04</v>
      </c>
      <c r="E40" s="24">
        <v>79.999253875969004</v>
      </c>
    </row>
    <row r="41" spans="1:5" s="1" customFormat="1" x14ac:dyDescent="0.25">
      <c r="A41" s="3">
        <v>115853</v>
      </c>
      <c r="B41" s="3"/>
      <c r="C41" s="26">
        <v>1207.73</v>
      </c>
      <c r="D41" s="5">
        <v>1382.12</v>
      </c>
      <c r="E41" s="23">
        <v>1168.9712352941176</v>
      </c>
    </row>
    <row r="42" spans="1:5" s="1" customFormat="1" x14ac:dyDescent="0.25">
      <c r="A42" s="3">
        <v>542195</v>
      </c>
      <c r="B42" s="3"/>
      <c r="C42" s="26">
        <v>974.03</v>
      </c>
      <c r="D42" s="5">
        <v>1096.67</v>
      </c>
      <c r="E42" s="23">
        <v>960.26499331550804</v>
      </c>
    </row>
    <row r="43" spans="1:5" ht="15.75" customHeight="1" x14ac:dyDescent="0.25">
      <c r="A43" s="1">
        <v>507781</v>
      </c>
      <c r="B43" s="1"/>
      <c r="C43" s="26">
        <v>119.99</v>
      </c>
      <c r="D43" s="14">
        <v>137.34</v>
      </c>
      <c r="E43" s="24">
        <v>80.862645348837205</v>
      </c>
    </row>
    <row r="44" spans="1:5" s="1" customFormat="1" x14ac:dyDescent="0.25">
      <c r="A44" s="1">
        <v>933042</v>
      </c>
      <c r="C44" s="26">
        <v>672.5</v>
      </c>
      <c r="D44" s="14">
        <v>751.66</v>
      </c>
      <c r="E44" s="23">
        <v>607.56867790594492</v>
      </c>
    </row>
    <row r="45" spans="1:5" x14ac:dyDescent="0.25">
      <c r="A45" s="3">
        <v>123401</v>
      </c>
      <c r="C45" s="26">
        <v>249.72</v>
      </c>
      <c r="D45" s="5">
        <v>285.76</v>
      </c>
      <c r="E45" s="24">
        <v>207.70472407548607</v>
      </c>
    </row>
    <row r="46" spans="1:5" s="1" customFormat="1" x14ac:dyDescent="0.25">
      <c r="A46" s="1">
        <v>945678</v>
      </c>
      <c r="C46" s="26">
        <v>546.29999999999995</v>
      </c>
      <c r="D46" s="14">
        <v>625.24</v>
      </c>
      <c r="E46" s="23">
        <v>417.0021656976744</v>
      </c>
    </row>
    <row r="47" spans="1:5" ht="15.75" customHeight="1" x14ac:dyDescent="0.25">
      <c r="A47" s="3">
        <v>207289</v>
      </c>
      <c r="C47" s="26">
        <v>182.12</v>
      </c>
      <c r="D47" s="5">
        <v>208.45</v>
      </c>
      <c r="E47" s="24">
        <v>166.51273984910063</v>
      </c>
    </row>
    <row r="48" spans="1:5" x14ac:dyDescent="0.25">
      <c r="A48" s="1">
        <v>504653</v>
      </c>
      <c r="B48" s="1"/>
      <c r="C48" s="26">
        <v>1033.9100000000001</v>
      </c>
      <c r="D48" s="14">
        <v>1169.3699999999999</v>
      </c>
      <c r="E48" s="24">
        <v>997.10925986842108</v>
      </c>
    </row>
    <row r="49" spans="1:5" x14ac:dyDescent="0.25">
      <c r="A49" s="3">
        <v>19116</v>
      </c>
      <c r="C49" s="26">
        <v>108.59</v>
      </c>
      <c r="D49" s="5">
        <v>122.24</v>
      </c>
      <c r="E49" s="24">
        <v>76.466993780060946</v>
      </c>
    </row>
    <row r="50" spans="1:5" x14ac:dyDescent="0.25">
      <c r="A50" s="3">
        <v>627252</v>
      </c>
      <c r="C50" s="26">
        <v>207.91</v>
      </c>
      <c r="D50" s="5">
        <v>234.09</v>
      </c>
      <c r="E50" s="24">
        <v>193.89117863514718</v>
      </c>
    </row>
    <row r="51" spans="1:5" s="1" customFormat="1" x14ac:dyDescent="0.25">
      <c r="A51" s="3">
        <v>217958</v>
      </c>
      <c r="B51" s="3"/>
      <c r="C51" s="26">
        <v>146.82</v>
      </c>
      <c r="D51" s="5">
        <v>165.29</v>
      </c>
      <c r="E51" s="23">
        <v>135.26500932327676</v>
      </c>
    </row>
    <row r="52" spans="1:5" s="1" customFormat="1" x14ac:dyDescent="0.25">
      <c r="A52" s="13">
        <v>624107</v>
      </c>
      <c r="B52" s="13"/>
      <c r="C52" s="25">
        <v>185.37</v>
      </c>
      <c r="D52" s="15">
        <v>212.07</v>
      </c>
      <c r="E52" s="23">
        <v>129.12945504087193</v>
      </c>
    </row>
    <row r="53" spans="1:5" s="4" customFormat="1" x14ac:dyDescent="0.25">
      <c r="A53" s="1">
        <v>145724</v>
      </c>
      <c r="B53" s="1"/>
      <c r="C53" s="26">
        <v>533.94000000000005</v>
      </c>
      <c r="D53" s="14">
        <v>604.37</v>
      </c>
      <c r="E53" s="33">
        <v>22.712712765957463</v>
      </c>
    </row>
    <row r="54" spans="1:5" s="1" customFormat="1" x14ac:dyDescent="0.25">
      <c r="A54" s="1">
        <v>953205</v>
      </c>
      <c r="C54" s="26">
        <v>182.11</v>
      </c>
      <c r="D54" s="14">
        <v>208.47</v>
      </c>
      <c r="E54" s="23">
        <v>62.818162475822064</v>
      </c>
    </row>
    <row r="55" spans="1:5" s="1" customFormat="1" x14ac:dyDescent="0.25">
      <c r="A55" s="4">
        <v>853715</v>
      </c>
      <c r="B55" s="4"/>
      <c r="C55" s="25">
        <v>111.23</v>
      </c>
      <c r="D55" s="16">
        <v>127.31</v>
      </c>
      <c r="E55" s="23">
        <v>80.505872084494655</v>
      </c>
    </row>
    <row r="56" spans="1:5" s="1" customFormat="1" x14ac:dyDescent="0.25">
      <c r="A56" s="4">
        <v>503864</v>
      </c>
      <c r="B56" s="4"/>
      <c r="C56" s="25">
        <v>259.52</v>
      </c>
      <c r="D56" s="16">
        <v>297.06</v>
      </c>
      <c r="E56" s="23">
        <v>225.48713733075434</v>
      </c>
    </row>
    <row r="57" spans="1:5" s="1" customFormat="1" x14ac:dyDescent="0.25">
      <c r="A57" s="1">
        <v>504615</v>
      </c>
      <c r="C57" s="26">
        <v>480.87</v>
      </c>
      <c r="D57" s="14">
        <v>543.54999999999995</v>
      </c>
      <c r="E57" s="23">
        <v>473.7475</v>
      </c>
    </row>
    <row r="58" spans="1:5" s="1" customFormat="1" x14ac:dyDescent="0.25">
      <c r="A58" s="1">
        <v>508520</v>
      </c>
      <c r="C58" s="26">
        <v>232.4</v>
      </c>
      <c r="D58" s="14">
        <v>265.93</v>
      </c>
      <c r="E58" s="23">
        <v>211.18859987851442</v>
      </c>
    </row>
    <row r="59" spans="1:5" s="1" customFormat="1" x14ac:dyDescent="0.25">
      <c r="A59" s="1">
        <v>524246</v>
      </c>
      <c r="C59" s="26">
        <v>956.86</v>
      </c>
      <c r="D59" s="14">
        <v>1080.19</v>
      </c>
      <c r="E59" s="23">
        <v>797.11694698354665</v>
      </c>
    </row>
    <row r="60" spans="1:5" s="1" customFormat="1" x14ac:dyDescent="0.25">
      <c r="A60" s="1">
        <v>541836</v>
      </c>
      <c r="C60" s="26">
        <v>208.29</v>
      </c>
      <c r="D60" s="14">
        <v>238.37</v>
      </c>
      <c r="E60" s="23">
        <v>165.75854651162791</v>
      </c>
    </row>
    <row r="61" spans="1:5" s="1" customFormat="1" x14ac:dyDescent="0.25">
      <c r="A61" s="1">
        <v>995830</v>
      </c>
      <c r="C61" s="26">
        <v>158.19999999999999</v>
      </c>
      <c r="D61" s="14">
        <v>181.06</v>
      </c>
      <c r="E61" s="23">
        <v>131.23753287471081</v>
      </c>
    </row>
    <row r="62" spans="1:5" s="1" customFormat="1" x14ac:dyDescent="0.25">
      <c r="C62" s="26"/>
      <c r="D62" s="14"/>
      <c r="E62" s="23"/>
    </row>
    <row r="63" spans="1:5" s="1" customFormat="1" x14ac:dyDescent="0.25">
      <c r="C63" s="26">
        <f>SUM(C3:C62)</f>
        <v>31450.649999999998</v>
      </c>
      <c r="D63" s="26">
        <f t="shared" ref="D63:E63" si="0">SUM(D3:D62)</f>
        <v>35635.789999999994</v>
      </c>
      <c r="E63" s="26">
        <f t="shared" si="0"/>
        <v>25498.837876854748</v>
      </c>
    </row>
    <row r="64" spans="1:5" x14ac:dyDescent="0.25">
      <c r="C64" s="26"/>
    </row>
    <row r="65" spans="3:3" x14ac:dyDescent="0.25">
      <c r="C65" s="26"/>
    </row>
    <row r="66" spans="3:3" x14ac:dyDescent="0.25">
      <c r="C66" s="26"/>
    </row>
    <row r="67" spans="3:3" x14ac:dyDescent="0.25">
      <c r="C67" s="26"/>
    </row>
    <row r="68" spans="3:3" x14ac:dyDescent="0.25">
      <c r="C68" s="26"/>
    </row>
    <row r="69" spans="3:3" x14ac:dyDescent="0.25">
      <c r="C69" s="26"/>
    </row>
  </sheetData>
  <sortState ref="A3:AL61">
    <sortCondition ref="B3:B61"/>
  </sortState>
  <customSheetViews>
    <customSheetView guid="{1D7A00BB-B824-4967-B9A0-73E6F0F44B2B}" topLeftCell="A3">
      <selection activeCell="O66" sqref="O66"/>
      <pageMargins left="0.7" right="0.7" top="0.75" bottom="0.75" header="0.3" footer="0.3"/>
      <pageSetup paperSize="9" orientation="portrait" r:id="rId1"/>
    </customSheetView>
    <customSheetView guid="{6E0F4E20-CDF3-4671-B8A4-0EF28F4D4F90}" topLeftCell="A6">
      <selection activeCell="O66" sqref="O66"/>
      <pageMargins left="0.7" right="0.7" top="0.75" bottom="0.75" header="0.3" footer="0.3"/>
      <pageSetup paperSize="9" orientation="portrait" r:id="rId2"/>
    </customSheetView>
    <customSheetView guid="{C1202580-ACE7-41AE-93EF-5D869AE53D6C}">
      <pane xSplit="3" ySplit="2" topLeftCell="D3" activePane="bottomRight" state="frozen"/>
      <selection pane="bottomRight" activeCell="C58" sqref="C58"/>
      <pageMargins left="0.7" right="0.7" top="0.75" bottom="0.75" header="0.3" footer="0.3"/>
      <pageSetup paperSize="9" orientation="portrait" r:id="rId3"/>
    </customSheetView>
    <customSheetView guid="{E20DE730-06D0-4705-BC91-F29C6BCDBBCA}">
      <selection activeCell="A3" sqref="A3:XFD3"/>
      <pageMargins left="0.7" right="0.7" top="0.75" bottom="0.75" header="0.3" footer="0.3"/>
    </customSheetView>
    <customSheetView guid="{5325CBA2-C314-4BB3-A631-3F46A5D2BF0A}" topLeftCell="Z1">
      <selection activeCell="B48" sqref="B48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zoomScaleNormal="130" workbookViewId="0">
      <pane ySplit="1" topLeftCell="A2" activePane="bottomLeft" state="frozen"/>
      <selection pane="bottomLeft" activeCell="I24" sqref="I24"/>
    </sheetView>
  </sheetViews>
  <sheetFormatPr defaultRowHeight="15" x14ac:dyDescent="0.25"/>
  <cols>
    <col min="1" max="1" width="9.140625" style="13"/>
    <col min="2" max="2" width="45.5703125" style="13" bestFit="1" customWidth="1"/>
    <col min="3" max="3" width="10.7109375" style="8" customWidth="1"/>
    <col min="4" max="4" width="13.140625" style="13" bestFit="1" customWidth="1"/>
    <col min="5" max="5" width="10.5703125" style="38" bestFit="1" customWidth="1"/>
    <col min="6" max="16384" width="9.140625" style="13"/>
  </cols>
  <sheetData>
    <row r="1" spans="1:11" s="10" customFormat="1" ht="56.25" customHeight="1" x14ac:dyDescent="0.2">
      <c r="A1" s="20"/>
      <c r="B1" s="20" t="s">
        <v>1</v>
      </c>
      <c r="C1" s="43" t="s">
        <v>7</v>
      </c>
      <c r="D1" s="21" t="s">
        <v>3</v>
      </c>
      <c r="E1" s="21" t="s">
        <v>2</v>
      </c>
    </row>
    <row r="2" spans="1:11" s="7" customFormat="1" ht="79.5" customHeight="1" x14ac:dyDescent="0.45">
      <c r="A2" s="44" t="s">
        <v>4</v>
      </c>
      <c r="B2" s="45"/>
      <c r="C2" s="46" t="s">
        <v>8</v>
      </c>
      <c r="D2" s="47" t="s">
        <v>6</v>
      </c>
      <c r="E2" s="47" t="s">
        <v>5</v>
      </c>
    </row>
    <row r="3" spans="1:11" s="4" customFormat="1" x14ac:dyDescent="0.25">
      <c r="A3" s="4">
        <v>831329</v>
      </c>
      <c r="C3" s="25">
        <v>243.21</v>
      </c>
      <c r="D3" s="4">
        <v>278.33999999999997</v>
      </c>
      <c r="E3" s="33">
        <v>113.25867554858937</v>
      </c>
    </row>
    <row r="4" spans="1:11" s="4" customFormat="1" x14ac:dyDescent="0.25">
      <c r="A4" s="4">
        <v>575302</v>
      </c>
      <c r="C4" s="25">
        <v>1824.27</v>
      </c>
      <c r="D4" s="4">
        <v>2087.61</v>
      </c>
      <c r="E4" s="33">
        <v>1742.4011380318636</v>
      </c>
    </row>
    <row r="5" spans="1:11" s="4" customFormat="1" x14ac:dyDescent="0.25">
      <c r="A5" s="4">
        <v>620847</v>
      </c>
      <c r="C5" s="25">
        <v>292.26</v>
      </c>
      <c r="D5" s="4">
        <v>334.46</v>
      </c>
      <c r="E5" s="33">
        <v>265.19475616305925</v>
      </c>
    </row>
    <row r="6" spans="1:11" s="4" customFormat="1" x14ac:dyDescent="0.25">
      <c r="A6" s="4">
        <v>38191</v>
      </c>
      <c r="C6" s="25">
        <v>864.55</v>
      </c>
      <c r="D6" s="4">
        <v>971.52</v>
      </c>
      <c r="E6" s="33">
        <v>849.14149731314114</v>
      </c>
    </row>
    <row r="7" spans="1:11" s="4" customFormat="1" x14ac:dyDescent="0.25">
      <c r="A7" s="4">
        <v>995261</v>
      </c>
      <c r="C7" s="25">
        <v>1371.89</v>
      </c>
      <c r="D7" s="4">
        <v>1538.71</v>
      </c>
      <c r="E7" s="33">
        <v>1115.1632402234638</v>
      </c>
    </row>
    <row r="8" spans="1:11" s="4" customFormat="1" x14ac:dyDescent="0.25">
      <c r="A8" s="4">
        <v>217871</v>
      </c>
      <c r="C8" s="25">
        <v>5847.23</v>
      </c>
      <c r="D8" s="4">
        <v>6691.5</v>
      </c>
      <c r="E8" s="33">
        <v>5721.6521511627907</v>
      </c>
    </row>
    <row r="9" spans="1:11" s="4" customFormat="1" x14ac:dyDescent="0.25">
      <c r="A9" s="4">
        <v>39353</v>
      </c>
      <c r="C9" s="25">
        <v>201.76</v>
      </c>
      <c r="D9" s="4">
        <v>227.18</v>
      </c>
      <c r="E9" s="33">
        <v>176.93403651115619</v>
      </c>
    </row>
    <row r="10" spans="1:11" s="4" customFormat="1" x14ac:dyDescent="0.25">
      <c r="A10" s="4">
        <v>62976</v>
      </c>
      <c r="C10" s="13">
        <v>1079.49</v>
      </c>
      <c r="D10" s="4">
        <v>1196.45</v>
      </c>
      <c r="E10" s="38">
        <v>668.89363834422647</v>
      </c>
      <c r="F10" s="13"/>
      <c r="G10" s="13"/>
      <c r="H10" s="13"/>
      <c r="I10" s="13"/>
      <c r="J10" s="13"/>
      <c r="K10" s="13"/>
    </row>
    <row r="11" spans="1:11" s="4" customFormat="1" x14ac:dyDescent="0.25">
      <c r="A11" s="4">
        <v>115848</v>
      </c>
      <c r="C11" s="25">
        <v>127.24</v>
      </c>
      <c r="D11" s="4">
        <v>146.30000000000001</v>
      </c>
      <c r="E11" s="33">
        <v>41.945746124031004</v>
      </c>
    </row>
    <row r="12" spans="1:11" s="4" customFormat="1" x14ac:dyDescent="0.25">
      <c r="A12" s="4">
        <v>860543</v>
      </c>
      <c r="C12" s="25">
        <v>378.41</v>
      </c>
      <c r="D12" s="4">
        <v>393.68</v>
      </c>
      <c r="E12" s="33">
        <v>327.51029011872845</v>
      </c>
    </row>
    <row r="13" spans="1:11" s="4" customFormat="1" x14ac:dyDescent="0.25">
      <c r="A13" s="4">
        <v>634304</v>
      </c>
      <c r="C13" s="25">
        <v>342.23</v>
      </c>
      <c r="D13" s="4">
        <v>393.61</v>
      </c>
      <c r="E13" s="33">
        <v>317.25307692307695</v>
      </c>
    </row>
    <row r="14" spans="1:11" s="4" customFormat="1" x14ac:dyDescent="0.25">
      <c r="A14" s="4">
        <v>212633</v>
      </c>
      <c r="C14" s="25">
        <v>932.31</v>
      </c>
      <c r="D14" s="4">
        <v>1066.9100000000001</v>
      </c>
      <c r="E14" s="33">
        <v>327.01040338645407</v>
      </c>
    </row>
    <row r="15" spans="1:11" s="4" customFormat="1" x14ac:dyDescent="0.25">
      <c r="A15" s="4">
        <v>211394</v>
      </c>
      <c r="C15" s="25">
        <v>883.23</v>
      </c>
      <c r="D15" s="4">
        <v>1010.76</v>
      </c>
      <c r="E15" s="33">
        <v>603.26619186046514</v>
      </c>
    </row>
    <row r="16" spans="1:11" s="4" customFormat="1" x14ac:dyDescent="0.25">
      <c r="A16" s="4">
        <v>55038</v>
      </c>
      <c r="C16" s="25">
        <v>9734.56</v>
      </c>
      <c r="D16" s="4">
        <v>11140.16</v>
      </c>
      <c r="E16" s="33">
        <v>9351.2196656976739</v>
      </c>
    </row>
    <row r="17" spans="1:5" s="4" customFormat="1" x14ac:dyDescent="0.25">
      <c r="A17" s="4">
        <v>22434</v>
      </c>
      <c r="C17" s="25">
        <v>1848.27</v>
      </c>
      <c r="D17" s="4">
        <v>2115.2199999999998</v>
      </c>
      <c r="E17" s="33">
        <v>1761.7635245901638</v>
      </c>
    </row>
    <row r="18" spans="1:5" s="4" customFormat="1" x14ac:dyDescent="0.25">
      <c r="A18" s="4">
        <v>950914</v>
      </c>
      <c r="C18" s="25">
        <v>1405.6</v>
      </c>
      <c r="D18" s="4">
        <v>1608.56</v>
      </c>
      <c r="E18" s="33">
        <v>1367.1613826031135</v>
      </c>
    </row>
    <row r="19" spans="1:5" s="4" customFormat="1" x14ac:dyDescent="0.25">
      <c r="A19" s="4">
        <v>204151</v>
      </c>
      <c r="C19" s="25">
        <v>8129.11</v>
      </c>
      <c r="D19" s="4">
        <v>9302.8700000000008</v>
      </c>
      <c r="E19" s="33">
        <v>7874.0464583333332</v>
      </c>
    </row>
    <row r="20" spans="1:5" s="4" customFormat="1" x14ac:dyDescent="0.25">
      <c r="A20" s="4">
        <v>224309</v>
      </c>
      <c r="C20" s="25">
        <v>456.89</v>
      </c>
      <c r="D20" s="4">
        <v>522.87</v>
      </c>
      <c r="E20" s="33">
        <v>329.73245247814612</v>
      </c>
    </row>
    <row r="21" spans="1:5" s="4" customFormat="1" x14ac:dyDescent="0.25">
      <c r="A21" s="4">
        <v>507630</v>
      </c>
      <c r="C21" s="25">
        <v>551.76</v>
      </c>
      <c r="D21" s="4">
        <v>631.47</v>
      </c>
      <c r="E21" s="33">
        <v>492.46755813953484</v>
      </c>
    </row>
    <row r="22" spans="1:5" s="4" customFormat="1" x14ac:dyDescent="0.25">
      <c r="A22" s="4">
        <v>104050</v>
      </c>
      <c r="C22" s="25">
        <v>956.95</v>
      </c>
      <c r="D22" s="4">
        <v>1081.6199999999999</v>
      </c>
      <c r="E22" s="33">
        <v>952.12558139534883</v>
      </c>
    </row>
    <row r="23" spans="1:5" s="4" customFormat="1" x14ac:dyDescent="0.25">
      <c r="A23" s="4">
        <v>960732</v>
      </c>
      <c r="C23" s="25">
        <v>1654.89</v>
      </c>
      <c r="D23" s="4">
        <v>1849.38</v>
      </c>
      <c r="E23" s="33">
        <v>1329.3526772616137</v>
      </c>
    </row>
    <row r="24" spans="1:5" s="4" customFormat="1" x14ac:dyDescent="0.25">
      <c r="A24" s="4">
        <v>856888</v>
      </c>
      <c r="C24" s="25">
        <v>184.19</v>
      </c>
      <c r="D24" s="4">
        <v>207.39</v>
      </c>
      <c r="E24" s="33">
        <v>160.21555025020379</v>
      </c>
    </row>
    <row r="25" spans="1:5" s="4" customFormat="1" x14ac:dyDescent="0.25">
      <c r="A25" s="4">
        <v>142871</v>
      </c>
      <c r="C25" s="25">
        <v>207.17</v>
      </c>
      <c r="D25" s="4">
        <v>237.08</v>
      </c>
      <c r="E25" s="33">
        <v>122.99415697674418</v>
      </c>
    </row>
    <row r="26" spans="1:5" s="4" customFormat="1" x14ac:dyDescent="0.25">
      <c r="A26" s="4">
        <v>543288</v>
      </c>
      <c r="C26" s="25">
        <v>92.69</v>
      </c>
      <c r="D26" s="4">
        <v>106.1</v>
      </c>
      <c r="E26" s="33">
        <v>50.248229508196715</v>
      </c>
    </row>
    <row r="27" spans="1:5" s="4" customFormat="1" x14ac:dyDescent="0.25">
      <c r="A27" s="4">
        <v>87854</v>
      </c>
      <c r="C27" s="25">
        <v>70.89</v>
      </c>
      <c r="D27" s="4">
        <v>81.11</v>
      </c>
      <c r="E27" s="33">
        <v>39.971764025841551</v>
      </c>
    </row>
    <row r="28" spans="1:5" s="4" customFormat="1" x14ac:dyDescent="0.25">
      <c r="A28" s="4">
        <v>157332</v>
      </c>
      <c r="C28" s="25">
        <v>1255.67</v>
      </c>
      <c r="D28" s="4">
        <v>1419.26</v>
      </c>
      <c r="E28" s="33">
        <v>1032.8055329457366</v>
      </c>
    </row>
    <row r="29" spans="1:5" s="4" customFormat="1" x14ac:dyDescent="0.25">
      <c r="A29" s="4">
        <v>86849</v>
      </c>
      <c r="C29" s="25">
        <v>317.89999999999998</v>
      </c>
      <c r="D29" s="4">
        <v>359.37</v>
      </c>
      <c r="E29" s="33">
        <v>172.145988372093</v>
      </c>
    </row>
    <row r="30" spans="1:5" s="4" customFormat="1" x14ac:dyDescent="0.25">
      <c r="A30" s="4">
        <v>553087</v>
      </c>
      <c r="C30" s="25">
        <v>1411.25</v>
      </c>
      <c r="D30" s="4">
        <v>1574.35</v>
      </c>
      <c r="E30" s="33">
        <v>1411.25</v>
      </c>
    </row>
    <row r="31" spans="1:5" s="4" customFormat="1" x14ac:dyDescent="0.25">
      <c r="A31" s="4">
        <v>562032</v>
      </c>
      <c r="C31" s="25">
        <v>1257.4100000000001</v>
      </c>
      <c r="D31" s="4">
        <v>1402.75</v>
      </c>
      <c r="E31" s="33">
        <v>710.34207364341091</v>
      </c>
    </row>
    <row r="32" spans="1:5" s="4" customFormat="1" x14ac:dyDescent="0.25">
      <c r="A32" s="4">
        <v>55910</v>
      </c>
      <c r="C32" s="25">
        <v>701.36</v>
      </c>
      <c r="D32" s="4">
        <v>792.83</v>
      </c>
      <c r="E32" s="33">
        <v>606.97062015503877</v>
      </c>
    </row>
    <row r="33" spans="1:11" s="4" customFormat="1" ht="15.75" customHeight="1" x14ac:dyDescent="0.25">
      <c r="A33" s="4">
        <v>631521</v>
      </c>
      <c r="C33" s="25">
        <v>302.14</v>
      </c>
      <c r="D33" s="4">
        <v>343.56</v>
      </c>
      <c r="E33" s="33">
        <v>266.11895309568479</v>
      </c>
    </row>
    <row r="34" spans="1:11" s="4" customFormat="1" x14ac:dyDescent="0.25">
      <c r="A34" s="13">
        <v>946431</v>
      </c>
      <c r="B34" s="13"/>
      <c r="C34" s="48">
        <v>585.73</v>
      </c>
      <c r="D34" s="13">
        <v>661.39</v>
      </c>
      <c r="E34" s="38">
        <v>533.56340773809529</v>
      </c>
      <c r="F34" s="13"/>
      <c r="G34" s="13"/>
      <c r="H34" s="13"/>
      <c r="I34" s="13"/>
      <c r="J34" s="13"/>
      <c r="K34" s="13"/>
    </row>
    <row r="35" spans="1:11" s="4" customFormat="1" x14ac:dyDescent="0.25">
      <c r="A35" s="4">
        <v>636810</v>
      </c>
      <c r="C35" s="25">
        <v>810.96</v>
      </c>
      <c r="D35" s="4">
        <v>922.04</v>
      </c>
      <c r="E35" s="33">
        <v>734.86588235294118</v>
      </c>
    </row>
    <row r="36" spans="1:11" s="4" customFormat="1" x14ac:dyDescent="0.25">
      <c r="A36" s="4">
        <v>986295</v>
      </c>
      <c r="C36" s="25">
        <v>176.59</v>
      </c>
      <c r="D36" s="4">
        <v>200.77</v>
      </c>
      <c r="E36" s="33">
        <v>80.135320011264525</v>
      </c>
    </row>
    <row r="37" spans="1:11" s="4" customFormat="1" x14ac:dyDescent="0.25">
      <c r="A37" s="4">
        <v>10893</v>
      </c>
      <c r="C37" s="25">
        <v>173.4</v>
      </c>
      <c r="D37" s="4">
        <v>198.42</v>
      </c>
      <c r="E37" s="33">
        <v>156.74392424242424</v>
      </c>
    </row>
    <row r="38" spans="1:11" s="4" customFormat="1" x14ac:dyDescent="0.25">
      <c r="A38" s="4">
        <v>606342</v>
      </c>
      <c r="C38" s="25">
        <v>158.97999999999999</v>
      </c>
      <c r="D38" s="4">
        <v>179</v>
      </c>
      <c r="E38" s="33">
        <v>95.821085271317813</v>
      </c>
    </row>
    <row r="39" spans="1:11" s="4" customFormat="1" x14ac:dyDescent="0.25">
      <c r="A39" s="4">
        <v>106491</v>
      </c>
      <c r="C39" s="25">
        <v>208.27</v>
      </c>
      <c r="D39" s="4">
        <v>238.34</v>
      </c>
      <c r="E39" s="33">
        <v>178.02534883720932</v>
      </c>
    </row>
    <row r="40" spans="1:11" s="4" customFormat="1" x14ac:dyDescent="0.25">
      <c r="A40" s="4">
        <v>631316</v>
      </c>
      <c r="C40" s="25">
        <v>377.27</v>
      </c>
      <c r="D40" s="4">
        <v>431.73</v>
      </c>
      <c r="E40" s="33">
        <v>315.78147727272727</v>
      </c>
    </row>
    <row r="41" spans="1:11" s="4" customFormat="1" x14ac:dyDescent="0.25">
      <c r="A41" s="4">
        <v>225472</v>
      </c>
      <c r="C41" s="25">
        <v>932.99</v>
      </c>
      <c r="D41" s="4">
        <v>1054.53</v>
      </c>
      <c r="E41" s="33">
        <v>920.49038759689927</v>
      </c>
    </row>
    <row r="42" spans="1:11" s="4" customFormat="1" x14ac:dyDescent="0.25">
      <c r="A42" s="4">
        <v>910636</v>
      </c>
      <c r="C42" s="25">
        <v>390.38</v>
      </c>
      <c r="D42" s="4">
        <v>446.74</v>
      </c>
      <c r="E42" s="33">
        <v>380.4968766202943</v>
      </c>
    </row>
    <row r="43" spans="1:11" s="4" customFormat="1" x14ac:dyDescent="0.25">
      <c r="A43" s="4">
        <v>632048</v>
      </c>
      <c r="C43" s="25">
        <v>325.69</v>
      </c>
      <c r="D43" s="4">
        <v>370.34</v>
      </c>
      <c r="E43" s="33">
        <v>262.43897094926353</v>
      </c>
    </row>
    <row r="44" spans="1:11" s="4" customFormat="1" x14ac:dyDescent="0.25">
      <c r="A44" s="4">
        <v>974382</v>
      </c>
      <c r="C44" s="25">
        <v>5675.41</v>
      </c>
      <c r="D44" s="4">
        <v>6452.94</v>
      </c>
      <c r="E44" s="33">
        <v>5640.8349358974356</v>
      </c>
    </row>
    <row r="45" spans="1:11" s="4" customFormat="1" x14ac:dyDescent="0.25">
      <c r="A45" s="4">
        <v>965913</v>
      </c>
      <c r="C45" s="25">
        <v>647.74</v>
      </c>
      <c r="D45" s="4">
        <v>741.27</v>
      </c>
      <c r="E45" s="33">
        <v>593.48792510121461</v>
      </c>
    </row>
    <row r="46" spans="1:11" s="4" customFormat="1" x14ac:dyDescent="0.25">
      <c r="A46" s="4">
        <v>997761</v>
      </c>
      <c r="C46" s="25">
        <v>115.58</v>
      </c>
      <c r="D46" s="4">
        <v>132.24</v>
      </c>
      <c r="E46" s="33">
        <v>79.979018498942921</v>
      </c>
    </row>
    <row r="47" spans="1:11" x14ac:dyDescent="0.25">
      <c r="A47" s="4">
        <v>594957</v>
      </c>
      <c r="B47" s="4"/>
      <c r="C47" s="25">
        <v>243.16</v>
      </c>
      <c r="D47" s="4">
        <v>278.25</v>
      </c>
      <c r="E47" s="33">
        <v>111.56858166949871</v>
      </c>
      <c r="F47" s="4"/>
      <c r="G47" s="4"/>
      <c r="H47" s="4"/>
      <c r="I47" s="4"/>
      <c r="J47" s="4"/>
      <c r="K47" s="4"/>
    </row>
    <row r="48" spans="1:11" x14ac:dyDescent="0.25">
      <c r="A48" s="4">
        <v>152443</v>
      </c>
      <c r="B48" s="4"/>
      <c r="C48" s="25">
        <v>401.02</v>
      </c>
      <c r="D48" s="4">
        <v>453.31</v>
      </c>
      <c r="E48" s="33">
        <v>345.53264044943819</v>
      </c>
      <c r="F48" s="4"/>
      <c r="G48" s="4"/>
      <c r="H48" s="4"/>
      <c r="I48" s="4"/>
      <c r="J48" s="4"/>
      <c r="K48" s="4"/>
    </row>
    <row r="49" spans="1:11" x14ac:dyDescent="0.25">
      <c r="A49" s="4">
        <v>134760</v>
      </c>
      <c r="B49" s="4"/>
      <c r="C49" s="25">
        <v>426.35</v>
      </c>
      <c r="D49" s="4">
        <v>487.94</v>
      </c>
      <c r="E49" s="33">
        <v>357.29656976744189</v>
      </c>
      <c r="F49" s="4"/>
      <c r="G49" s="4"/>
      <c r="H49" s="4"/>
      <c r="I49" s="4"/>
      <c r="J49" s="4"/>
      <c r="K49" s="4"/>
    </row>
    <row r="50" spans="1:11" s="4" customFormat="1" x14ac:dyDescent="0.25">
      <c r="A50" s="4">
        <v>64959</v>
      </c>
      <c r="C50" s="25">
        <v>3076.91</v>
      </c>
      <c r="D50" s="4">
        <v>3477.84</v>
      </c>
      <c r="E50" s="33">
        <v>3000.4874806201551</v>
      </c>
    </row>
    <row r="52" spans="1:11" x14ac:dyDescent="0.25">
      <c r="C52" s="48">
        <f>SUM(C3:C51)</f>
        <v>59653.209999999992</v>
      </c>
      <c r="D52" s="48">
        <f t="shared" ref="D52:E52" si="0">SUM(D3:D51)</f>
        <v>67840.069999999992</v>
      </c>
      <c r="E52" s="48">
        <f t="shared" si="0"/>
        <v>54088.106844079484</v>
      </c>
    </row>
    <row r="54" spans="1:11" x14ac:dyDescent="0.25">
      <c r="B54" s="13" t="s">
        <v>32</v>
      </c>
      <c r="E54" s="38">
        <v>82.5</v>
      </c>
    </row>
    <row r="55" spans="1:11" x14ac:dyDescent="0.25">
      <c r="B55" s="13" t="s">
        <v>32</v>
      </c>
      <c r="E55" s="38">
        <v>90.75</v>
      </c>
    </row>
    <row r="56" spans="1:11" x14ac:dyDescent="0.25">
      <c r="B56" s="13" t="s">
        <v>32</v>
      </c>
      <c r="E56" s="38">
        <v>90.75</v>
      </c>
    </row>
    <row r="57" spans="1:11" x14ac:dyDescent="0.25">
      <c r="B57" s="13" t="s">
        <v>32</v>
      </c>
      <c r="E57" s="38">
        <v>90.75</v>
      </c>
    </row>
    <row r="58" spans="1:11" x14ac:dyDescent="0.25">
      <c r="B58" s="13" t="s">
        <v>32</v>
      </c>
      <c r="E58" s="38">
        <v>92.95</v>
      </c>
    </row>
    <row r="59" spans="1:11" x14ac:dyDescent="0.25">
      <c r="B59" s="13" t="s">
        <v>32</v>
      </c>
      <c r="E59" s="38">
        <v>90.75</v>
      </c>
    </row>
    <row r="60" spans="1:11" x14ac:dyDescent="0.25">
      <c r="B60" s="13" t="s">
        <v>32</v>
      </c>
      <c r="E60" s="38">
        <v>82.5</v>
      </c>
    </row>
    <row r="61" spans="1:11" x14ac:dyDescent="0.25">
      <c r="B61" s="13" t="s">
        <v>32</v>
      </c>
      <c r="E61" s="38">
        <v>82.5</v>
      </c>
    </row>
    <row r="62" spans="1:11" x14ac:dyDescent="0.25">
      <c r="B62" s="13" t="s">
        <v>32</v>
      </c>
      <c r="E62" s="38">
        <v>92.95</v>
      </c>
    </row>
    <row r="63" spans="1:11" x14ac:dyDescent="0.25">
      <c r="B63" s="13" t="s">
        <v>32</v>
      </c>
      <c r="E63" s="38">
        <v>90.75</v>
      </c>
    </row>
    <row r="64" spans="1:11" x14ac:dyDescent="0.25">
      <c r="B64" s="13" t="s">
        <v>32</v>
      </c>
      <c r="E64" s="38">
        <v>90.75</v>
      </c>
    </row>
    <row r="65" spans="2:5" x14ac:dyDescent="0.25">
      <c r="B65" s="13" t="s">
        <v>32</v>
      </c>
      <c r="E65" s="38">
        <v>90.75</v>
      </c>
    </row>
    <row r="66" spans="2:5" x14ac:dyDescent="0.25">
      <c r="B66" s="13" t="s">
        <v>32</v>
      </c>
      <c r="E66" s="38">
        <v>82.5</v>
      </c>
    </row>
    <row r="68" spans="2:5" x14ac:dyDescent="0.25">
      <c r="E68" s="38">
        <f>SUM(E52:E67)</f>
        <v>55239.256844079478</v>
      </c>
    </row>
  </sheetData>
  <sortState ref="A4:AS51">
    <sortCondition ref="B4:B51"/>
  </sortState>
  <customSheetViews>
    <customSheetView guid="{1D7A00BB-B824-4967-B9A0-73E6F0F44B2B}" hiddenColumns="1" topLeftCell="A34">
      <selection activeCell="O47" sqref="O47"/>
      <pageMargins left="0.7" right="0.7" top="0.75" bottom="0.75" header="0.3" footer="0.3"/>
      <pageSetup paperSize="9" orientation="portrait" r:id="rId1"/>
    </customSheetView>
    <customSheetView guid="{6E0F4E20-CDF3-4671-B8A4-0EF28F4D4F90}" hiddenColumns="1">
      <selection activeCell="O47" sqref="O47"/>
      <pageMargins left="0.7" right="0.7" top="0.75" bottom="0.75" header="0.3" footer="0.3"/>
      <pageSetup paperSize="9" orientation="portrait" r:id="rId2"/>
    </customSheetView>
    <customSheetView guid="{C1202580-ACE7-41AE-93EF-5D869AE53D6C}">
      <pane xSplit="3" ySplit="3" topLeftCell="D61" activePane="bottomRight" state="frozen"/>
      <selection pane="bottomRight" activeCell="B81" sqref="B1:B1048576"/>
      <pageMargins left="0.7" right="0.7" top="0.75" bottom="0.75" header="0.3" footer="0.3"/>
      <pageSetup paperSize="9" orientation="portrait" r:id="rId3"/>
    </customSheetView>
    <customSheetView guid="{E20DE730-06D0-4705-BC91-F29C6BCDBBCA}">
      <selection activeCell="A93" sqref="A93:XFD98"/>
      <pageMargins left="0.7" right="0.7" top="0.75" bottom="0.75" header="0.3" footer="0.3"/>
      <pageSetup paperSize="9" orientation="portrait" r:id="rId4"/>
    </customSheetView>
    <customSheetView guid="{5325CBA2-C314-4BB3-A631-3F46A5D2BF0A}" topLeftCell="X23">
      <selection activeCell="AB59" sqref="AB59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765"/>
  <sheetViews>
    <sheetView tabSelected="1" workbookViewId="0">
      <pane ySplit="1" topLeftCell="A672" activePane="bottomLeft" state="frozen"/>
      <selection pane="bottomLeft" activeCell="G695" sqref="G695"/>
    </sheetView>
  </sheetViews>
  <sheetFormatPr defaultRowHeight="15" x14ac:dyDescent="0.25"/>
  <cols>
    <col min="1" max="1" width="9.28515625" bestFit="1" customWidth="1"/>
    <col min="2" max="2" width="32.42578125" customWidth="1"/>
    <col min="3" max="3" width="16.85546875" style="36" bestFit="1" customWidth="1"/>
    <col min="4" max="4" width="18.42578125" style="22" bestFit="1" customWidth="1"/>
    <col min="5" max="5" width="7.28515625" style="60" bestFit="1" customWidth="1"/>
    <col min="6" max="6" width="25.42578125" style="22" customWidth="1"/>
    <col min="7" max="7" width="18.7109375" style="22" bestFit="1" customWidth="1"/>
  </cols>
  <sheetData>
    <row r="1" spans="1:7" s="10" customFormat="1" ht="76.5" customHeight="1" x14ac:dyDescent="0.2">
      <c r="A1" s="20" t="s">
        <v>0</v>
      </c>
      <c r="B1" s="20" t="s">
        <v>1</v>
      </c>
      <c r="C1" s="56" t="s">
        <v>18</v>
      </c>
      <c r="D1" s="57" t="s">
        <v>3</v>
      </c>
      <c r="E1" s="58" t="s">
        <v>16</v>
      </c>
      <c r="F1" s="77" t="s">
        <v>33</v>
      </c>
      <c r="G1" s="59" t="s">
        <v>17</v>
      </c>
    </row>
    <row r="2" spans="1:7" x14ac:dyDescent="0.25">
      <c r="A2" s="1">
        <v>100946</v>
      </c>
      <c r="B2" s="1"/>
      <c r="C2" s="32">
        <v>16.24174418604651</v>
      </c>
      <c r="D2" s="23">
        <v>25.5</v>
      </c>
      <c r="E2" s="60">
        <v>0</v>
      </c>
      <c r="F2" s="78">
        <f>+D2*E2</f>
        <v>0</v>
      </c>
      <c r="G2" s="22">
        <f>+F2-C2</f>
        <v>-16.24174418604651</v>
      </c>
    </row>
    <row r="3" spans="1:7" s="63" customFormat="1" x14ac:dyDescent="0.25">
      <c r="A3" s="4">
        <v>16970</v>
      </c>
      <c r="B3" s="4"/>
      <c r="C3" s="32">
        <v>23.973036890194408</v>
      </c>
      <c r="D3" s="33">
        <v>30.62</v>
      </c>
      <c r="E3" s="62">
        <v>0</v>
      </c>
      <c r="F3" s="79">
        <f t="shared" ref="F3:F66" si="0">+D3*E3</f>
        <v>0</v>
      </c>
      <c r="G3" s="22">
        <f t="shared" ref="G3:G66" si="1">+F3-C3</f>
        <v>-23.973036890194408</v>
      </c>
    </row>
    <row r="4" spans="1:7" s="63" customFormat="1" x14ac:dyDescent="0.25">
      <c r="A4" s="13">
        <v>970230</v>
      </c>
      <c r="B4" s="13"/>
      <c r="C4" s="32">
        <v>29.15</v>
      </c>
      <c r="D4" s="38">
        <v>37.270000000000003</v>
      </c>
      <c r="E4" s="62">
        <v>0</v>
      </c>
      <c r="F4" s="79">
        <f t="shared" si="0"/>
        <v>0</v>
      </c>
      <c r="G4" s="22">
        <f t="shared" si="1"/>
        <v>-29.15</v>
      </c>
    </row>
    <row r="5" spans="1:7" s="63" customFormat="1" x14ac:dyDescent="0.25">
      <c r="A5" s="4">
        <v>984085</v>
      </c>
      <c r="B5" s="4"/>
      <c r="C5" s="32">
        <v>31.372989690721649</v>
      </c>
      <c r="D5" s="33">
        <v>41.71</v>
      </c>
      <c r="E5" s="62">
        <v>0</v>
      </c>
      <c r="F5" s="79">
        <f t="shared" si="0"/>
        <v>0</v>
      </c>
      <c r="G5" s="22">
        <f t="shared" si="1"/>
        <v>-31.372989690721649</v>
      </c>
    </row>
    <row r="6" spans="1:7" s="63" customFormat="1" x14ac:dyDescent="0.25">
      <c r="A6" s="4">
        <v>75653</v>
      </c>
      <c r="B6" s="4"/>
      <c r="C6" s="32">
        <v>41.40220618556701</v>
      </c>
      <c r="D6" s="33">
        <v>51.46</v>
      </c>
      <c r="E6" s="62">
        <v>0</v>
      </c>
      <c r="F6" s="79">
        <f t="shared" si="0"/>
        <v>0</v>
      </c>
      <c r="G6" s="22">
        <f t="shared" si="1"/>
        <v>-41.40220618556701</v>
      </c>
    </row>
    <row r="7" spans="1:7" s="63" customFormat="1" x14ac:dyDescent="0.25">
      <c r="A7" s="13">
        <v>857492</v>
      </c>
      <c r="B7" s="13"/>
      <c r="C7" s="32">
        <v>33.51</v>
      </c>
      <c r="D7" s="38">
        <v>51.46</v>
      </c>
      <c r="E7" s="62">
        <v>0</v>
      </c>
      <c r="F7" s="79">
        <f t="shared" si="0"/>
        <v>0</v>
      </c>
      <c r="G7" s="22">
        <f t="shared" si="1"/>
        <v>-33.51</v>
      </c>
    </row>
    <row r="8" spans="1:7" s="63" customFormat="1" x14ac:dyDescent="0.25">
      <c r="A8" s="13">
        <v>512070</v>
      </c>
      <c r="B8" s="4"/>
      <c r="C8" s="32">
        <v>37.861846153846152</v>
      </c>
      <c r="D8" s="38">
        <v>53.57</v>
      </c>
      <c r="E8" s="62">
        <v>0</v>
      </c>
      <c r="F8" s="79">
        <f t="shared" si="0"/>
        <v>0</v>
      </c>
      <c r="G8" s="22">
        <f t="shared" si="1"/>
        <v>-37.861846153846152</v>
      </c>
    </row>
    <row r="9" spans="1:7" s="63" customFormat="1" x14ac:dyDescent="0.25">
      <c r="A9" s="4">
        <v>891535</v>
      </c>
      <c r="B9" s="4"/>
      <c r="C9" s="32">
        <v>37.810473372781068</v>
      </c>
      <c r="D9" s="33">
        <v>54.84</v>
      </c>
      <c r="E9" s="62">
        <v>0</v>
      </c>
      <c r="F9" s="79">
        <f t="shared" si="0"/>
        <v>0</v>
      </c>
      <c r="G9" s="22">
        <f t="shared" si="1"/>
        <v>-37.810473372781068</v>
      </c>
    </row>
    <row r="10" spans="1:7" s="63" customFormat="1" x14ac:dyDescent="0.25">
      <c r="A10" s="13">
        <v>853239</v>
      </c>
      <c r="B10" s="4"/>
      <c r="C10" s="32">
        <v>46.796999999999997</v>
      </c>
      <c r="D10" s="38">
        <v>61.24</v>
      </c>
      <c r="E10" s="62">
        <v>0</v>
      </c>
      <c r="F10" s="79">
        <f t="shared" si="0"/>
        <v>0</v>
      </c>
      <c r="G10" s="22">
        <f t="shared" si="1"/>
        <v>-46.796999999999997</v>
      </c>
    </row>
    <row r="11" spans="1:7" s="63" customFormat="1" x14ac:dyDescent="0.25">
      <c r="A11" s="4">
        <v>843566</v>
      </c>
      <c r="B11" s="4"/>
      <c r="C11" s="32">
        <v>37.258241758241752</v>
      </c>
      <c r="D11" s="33">
        <v>66.31</v>
      </c>
      <c r="E11" s="62">
        <v>0</v>
      </c>
      <c r="F11" s="79">
        <f t="shared" si="0"/>
        <v>0</v>
      </c>
      <c r="G11" s="22">
        <f t="shared" si="1"/>
        <v>-37.258241758241752</v>
      </c>
    </row>
    <row r="12" spans="1:7" s="63" customFormat="1" x14ac:dyDescent="0.25">
      <c r="A12" s="4">
        <v>846588</v>
      </c>
      <c r="B12" s="4"/>
      <c r="C12" s="32">
        <v>47.045770308123252</v>
      </c>
      <c r="D12" s="33">
        <v>70.16</v>
      </c>
      <c r="E12" s="62">
        <v>0</v>
      </c>
      <c r="F12" s="79">
        <f t="shared" si="0"/>
        <v>0</v>
      </c>
      <c r="G12" s="22">
        <f t="shared" si="1"/>
        <v>-47.045770308123252</v>
      </c>
    </row>
    <row r="13" spans="1:7" s="63" customFormat="1" x14ac:dyDescent="0.25">
      <c r="A13" s="4">
        <v>547619</v>
      </c>
      <c r="B13" s="4"/>
      <c r="C13" s="32">
        <v>56.06911821705426</v>
      </c>
      <c r="D13" s="33">
        <v>71.37</v>
      </c>
      <c r="E13" s="62">
        <v>0</v>
      </c>
      <c r="F13" s="79">
        <f t="shared" si="0"/>
        <v>0</v>
      </c>
      <c r="G13" s="22">
        <f t="shared" si="1"/>
        <v>-56.06911821705426</v>
      </c>
    </row>
    <row r="14" spans="1:7" s="63" customFormat="1" x14ac:dyDescent="0.25">
      <c r="A14" s="13">
        <v>206646</v>
      </c>
      <c r="B14" s="13"/>
      <c r="C14" s="38">
        <v>29.627196261682244</v>
      </c>
      <c r="D14" s="38">
        <v>72.400000000000006</v>
      </c>
      <c r="E14" s="62">
        <v>0</v>
      </c>
      <c r="F14" s="79">
        <f t="shared" si="0"/>
        <v>0</v>
      </c>
      <c r="G14" s="22">
        <f t="shared" si="1"/>
        <v>-29.627196261682244</v>
      </c>
    </row>
    <row r="15" spans="1:7" s="63" customFormat="1" x14ac:dyDescent="0.25">
      <c r="A15" s="4">
        <v>890496</v>
      </c>
      <c r="B15" s="4"/>
      <c r="C15" s="32">
        <v>30.53616494845361</v>
      </c>
      <c r="D15" s="33">
        <v>72.680000000000007</v>
      </c>
      <c r="E15" s="62">
        <v>0</v>
      </c>
      <c r="F15" s="79">
        <f t="shared" si="0"/>
        <v>0</v>
      </c>
      <c r="G15" s="22">
        <f t="shared" si="1"/>
        <v>-30.53616494845361</v>
      </c>
    </row>
    <row r="16" spans="1:7" s="63" customFormat="1" x14ac:dyDescent="0.25">
      <c r="A16" s="13">
        <v>832293</v>
      </c>
      <c r="B16" s="4"/>
      <c r="C16" s="32">
        <v>17.853810388209922</v>
      </c>
      <c r="D16" s="38">
        <v>72.680000000000007</v>
      </c>
      <c r="E16" s="62">
        <v>0</v>
      </c>
      <c r="F16" s="79">
        <f t="shared" si="0"/>
        <v>0</v>
      </c>
      <c r="G16" s="22">
        <f t="shared" si="1"/>
        <v>-17.853810388209922</v>
      </c>
    </row>
    <row r="17" spans="1:7" s="63" customFormat="1" x14ac:dyDescent="0.25">
      <c r="A17" s="4">
        <v>67867</v>
      </c>
      <c r="B17" s="4"/>
      <c r="C17" s="32">
        <v>56.07251190476191</v>
      </c>
      <c r="D17" s="33">
        <v>75.239999999999995</v>
      </c>
      <c r="E17" s="62">
        <v>0</v>
      </c>
      <c r="F17" s="79">
        <f t="shared" si="0"/>
        <v>0</v>
      </c>
      <c r="G17" s="22">
        <f t="shared" si="1"/>
        <v>-56.07251190476191</v>
      </c>
    </row>
    <row r="18" spans="1:7" s="63" customFormat="1" x14ac:dyDescent="0.25">
      <c r="A18" s="4">
        <v>912142</v>
      </c>
      <c r="B18" s="4"/>
      <c r="C18" s="32">
        <v>50.153610372340417</v>
      </c>
      <c r="D18" s="33">
        <v>76.3</v>
      </c>
      <c r="E18" s="62">
        <v>0</v>
      </c>
      <c r="F18" s="79">
        <f t="shared" si="0"/>
        <v>0</v>
      </c>
      <c r="G18" s="22">
        <f t="shared" si="1"/>
        <v>-50.153610372340417</v>
      </c>
    </row>
    <row r="19" spans="1:7" s="63" customFormat="1" x14ac:dyDescent="0.25">
      <c r="A19" s="4">
        <v>576396</v>
      </c>
      <c r="B19" s="4"/>
      <c r="C19" s="32">
        <v>30.311452380952375</v>
      </c>
      <c r="D19" s="33">
        <v>76.510000000000005</v>
      </c>
      <c r="E19" s="62">
        <v>0</v>
      </c>
      <c r="F19" s="79">
        <f t="shared" si="0"/>
        <v>0</v>
      </c>
      <c r="G19" s="22">
        <f t="shared" si="1"/>
        <v>-30.311452380952375</v>
      </c>
    </row>
    <row r="20" spans="1:7" s="63" customFormat="1" x14ac:dyDescent="0.25">
      <c r="A20" s="4">
        <v>121937</v>
      </c>
      <c r="B20" s="4"/>
      <c r="C20" s="32">
        <v>30.517290800383833</v>
      </c>
      <c r="D20" s="33">
        <v>79.069999999999993</v>
      </c>
      <c r="E20" s="62">
        <v>0</v>
      </c>
      <c r="F20" s="79">
        <f t="shared" si="0"/>
        <v>0</v>
      </c>
      <c r="G20" s="22">
        <f t="shared" si="1"/>
        <v>-30.517290800383833</v>
      </c>
    </row>
    <row r="21" spans="1:7" s="63" customFormat="1" x14ac:dyDescent="0.25">
      <c r="A21" s="4">
        <v>648442</v>
      </c>
      <c r="B21" s="4"/>
      <c r="C21" s="32">
        <v>31.122933526011565</v>
      </c>
      <c r="D21" s="33">
        <v>80.33</v>
      </c>
      <c r="E21" s="62">
        <v>0</v>
      </c>
      <c r="F21" s="79">
        <f t="shared" si="0"/>
        <v>0</v>
      </c>
      <c r="G21" s="22">
        <f t="shared" si="1"/>
        <v>-31.122933526011565</v>
      </c>
    </row>
    <row r="22" spans="1:7" s="63" customFormat="1" x14ac:dyDescent="0.25">
      <c r="A22" s="4">
        <v>87854</v>
      </c>
      <c r="B22" s="4"/>
      <c r="C22" s="33">
        <v>39.971764025841551</v>
      </c>
      <c r="D22" s="33">
        <v>81.11</v>
      </c>
      <c r="E22" s="62">
        <v>0</v>
      </c>
      <c r="F22" s="79">
        <f t="shared" si="0"/>
        <v>0</v>
      </c>
      <c r="G22" s="22">
        <f t="shared" si="1"/>
        <v>-39.971764025841551</v>
      </c>
    </row>
    <row r="23" spans="1:7" s="63" customFormat="1" x14ac:dyDescent="0.25">
      <c r="A23" s="4">
        <v>126383</v>
      </c>
      <c r="B23" s="4"/>
      <c r="C23" s="32">
        <v>22.747890624999997</v>
      </c>
      <c r="D23" s="33">
        <v>85.43</v>
      </c>
      <c r="E23" s="62">
        <v>0</v>
      </c>
      <c r="F23" s="79">
        <f t="shared" si="0"/>
        <v>0</v>
      </c>
      <c r="G23" s="22">
        <f t="shared" si="1"/>
        <v>-22.747890624999997</v>
      </c>
    </row>
    <row r="24" spans="1:7" s="63" customFormat="1" x14ac:dyDescent="0.25">
      <c r="A24" s="4">
        <v>844158</v>
      </c>
      <c r="B24" s="4"/>
      <c r="C24" s="32">
        <v>38.83836082474226</v>
      </c>
      <c r="D24" s="33">
        <v>85.43</v>
      </c>
      <c r="E24" s="62">
        <v>0</v>
      </c>
      <c r="F24" s="79">
        <f t="shared" si="0"/>
        <v>0</v>
      </c>
      <c r="G24" s="22">
        <f t="shared" si="1"/>
        <v>-38.83836082474226</v>
      </c>
    </row>
    <row r="25" spans="1:7" s="63" customFormat="1" x14ac:dyDescent="0.25">
      <c r="A25" s="4">
        <v>967218</v>
      </c>
      <c r="B25" s="4"/>
      <c r="C25" s="32">
        <v>53.553639344262294</v>
      </c>
      <c r="D25" s="33">
        <v>86.08</v>
      </c>
      <c r="E25" s="62">
        <v>0</v>
      </c>
      <c r="F25" s="79">
        <f t="shared" si="0"/>
        <v>0</v>
      </c>
      <c r="G25" s="22">
        <f t="shared" si="1"/>
        <v>-53.553639344262294</v>
      </c>
    </row>
    <row r="26" spans="1:7" s="63" customFormat="1" x14ac:dyDescent="0.25">
      <c r="A26" s="4">
        <v>954969</v>
      </c>
      <c r="B26" s="4"/>
      <c r="C26" s="32">
        <v>61.688934108527135</v>
      </c>
      <c r="D26" s="33">
        <v>88</v>
      </c>
      <c r="E26" s="62">
        <v>0</v>
      </c>
      <c r="F26" s="79">
        <f t="shared" si="0"/>
        <v>0</v>
      </c>
      <c r="G26" s="22">
        <f t="shared" si="1"/>
        <v>-61.688934108527135</v>
      </c>
    </row>
    <row r="27" spans="1:7" s="63" customFormat="1" x14ac:dyDescent="0.25">
      <c r="A27" s="13">
        <v>973318</v>
      </c>
      <c r="B27" s="13"/>
      <c r="C27" s="32">
        <v>43.42</v>
      </c>
      <c r="D27" s="38">
        <v>90.52</v>
      </c>
      <c r="E27" s="62">
        <v>0</v>
      </c>
      <c r="F27" s="79">
        <f t="shared" si="0"/>
        <v>0</v>
      </c>
      <c r="G27" s="22">
        <f t="shared" si="1"/>
        <v>-43.42</v>
      </c>
    </row>
    <row r="28" spans="1:7" s="63" customFormat="1" x14ac:dyDescent="0.25">
      <c r="A28" s="13">
        <v>933531</v>
      </c>
      <c r="B28" s="13"/>
      <c r="C28" s="32">
        <v>75.22</v>
      </c>
      <c r="D28" s="38">
        <v>94.05</v>
      </c>
      <c r="E28" s="62">
        <v>0</v>
      </c>
      <c r="F28" s="79">
        <f t="shared" si="0"/>
        <v>0</v>
      </c>
      <c r="G28" s="22">
        <f t="shared" si="1"/>
        <v>-75.22</v>
      </c>
    </row>
    <row r="29" spans="1:7" s="63" customFormat="1" x14ac:dyDescent="0.25">
      <c r="A29" s="13">
        <v>518428</v>
      </c>
      <c r="B29" s="4"/>
      <c r="C29" s="32">
        <v>68.320571428571427</v>
      </c>
      <c r="D29" s="38">
        <v>94.38</v>
      </c>
      <c r="E29" s="62">
        <v>0</v>
      </c>
      <c r="F29" s="79">
        <f t="shared" si="0"/>
        <v>0</v>
      </c>
      <c r="G29" s="22">
        <f t="shared" si="1"/>
        <v>-68.320571428571427</v>
      </c>
    </row>
    <row r="30" spans="1:7" s="63" customFormat="1" x14ac:dyDescent="0.25">
      <c r="A30" s="4">
        <v>136073</v>
      </c>
      <c r="B30" s="4"/>
      <c r="C30" s="32">
        <v>46.939126257628232</v>
      </c>
      <c r="D30" s="33">
        <v>95.13</v>
      </c>
      <c r="E30" s="62">
        <v>0</v>
      </c>
      <c r="F30" s="79">
        <f t="shared" si="0"/>
        <v>0</v>
      </c>
      <c r="G30" s="22">
        <f t="shared" si="1"/>
        <v>-46.939126257628232</v>
      </c>
    </row>
    <row r="31" spans="1:7" s="63" customFormat="1" x14ac:dyDescent="0.25">
      <c r="A31" s="13">
        <v>33477</v>
      </c>
      <c r="B31" s="4"/>
      <c r="C31" s="32">
        <v>54.505963637382351</v>
      </c>
      <c r="D31" s="38">
        <v>95.6</v>
      </c>
      <c r="E31" s="62">
        <v>0</v>
      </c>
      <c r="F31" s="79">
        <f t="shared" si="0"/>
        <v>0</v>
      </c>
      <c r="G31" s="22">
        <f t="shared" si="1"/>
        <v>-54.505963637382351</v>
      </c>
    </row>
    <row r="32" spans="1:7" s="63" customFormat="1" x14ac:dyDescent="0.25">
      <c r="A32" s="4">
        <v>22069</v>
      </c>
      <c r="B32" s="4"/>
      <c r="C32" s="32">
        <v>44.166509102873434</v>
      </c>
      <c r="D32" s="33">
        <v>97.53</v>
      </c>
      <c r="E32" s="62">
        <v>0</v>
      </c>
      <c r="F32" s="79">
        <f t="shared" si="0"/>
        <v>0</v>
      </c>
      <c r="G32" s="22">
        <f t="shared" si="1"/>
        <v>-44.166509102873434</v>
      </c>
    </row>
    <row r="33" spans="1:7" s="63" customFormat="1" x14ac:dyDescent="0.25">
      <c r="A33" s="13">
        <v>522717</v>
      </c>
      <c r="B33" s="4"/>
      <c r="C33" s="32">
        <v>75.755360824742269</v>
      </c>
      <c r="D33" s="38">
        <v>98.19</v>
      </c>
      <c r="E33" s="62">
        <v>0</v>
      </c>
      <c r="F33" s="79">
        <f t="shared" si="0"/>
        <v>0</v>
      </c>
      <c r="G33" s="22">
        <f t="shared" si="1"/>
        <v>-75.755360824742269</v>
      </c>
    </row>
    <row r="34" spans="1:7" s="63" customFormat="1" x14ac:dyDescent="0.25">
      <c r="A34" s="13">
        <v>986759</v>
      </c>
      <c r="B34" s="13"/>
      <c r="C34" s="32">
        <v>63.44</v>
      </c>
      <c r="D34" s="38">
        <v>99.89</v>
      </c>
      <c r="E34" s="62">
        <v>0</v>
      </c>
      <c r="F34" s="79">
        <f t="shared" si="0"/>
        <v>0</v>
      </c>
      <c r="G34" s="22">
        <f t="shared" si="1"/>
        <v>-63.44</v>
      </c>
    </row>
    <row r="35" spans="1:7" s="63" customFormat="1" x14ac:dyDescent="0.25">
      <c r="A35" s="4">
        <v>855139</v>
      </c>
      <c r="B35" s="4"/>
      <c r="C35" s="32">
        <v>29.232450549450547</v>
      </c>
      <c r="D35" s="33">
        <f>76.58+26.07</f>
        <v>102.65</v>
      </c>
      <c r="E35" s="62">
        <v>0.4</v>
      </c>
      <c r="F35" s="79">
        <f t="shared" si="0"/>
        <v>41.06</v>
      </c>
      <c r="G35" s="22">
        <f t="shared" si="1"/>
        <v>11.827549450549455</v>
      </c>
    </row>
    <row r="36" spans="1:7" s="63" customFormat="1" x14ac:dyDescent="0.25">
      <c r="A36" s="13">
        <v>127488</v>
      </c>
      <c r="B36" s="13"/>
      <c r="C36" s="32">
        <v>47.795095930232549</v>
      </c>
      <c r="D36" s="38">
        <v>103.65</v>
      </c>
      <c r="E36" s="62">
        <v>0.4</v>
      </c>
      <c r="F36" s="79">
        <f t="shared" si="0"/>
        <v>41.460000000000008</v>
      </c>
      <c r="G36" s="22">
        <f t="shared" si="1"/>
        <v>-6.3350959302325407</v>
      </c>
    </row>
    <row r="37" spans="1:7" s="63" customFormat="1" x14ac:dyDescent="0.25">
      <c r="A37" s="4">
        <v>372</v>
      </c>
      <c r="B37" s="4"/>
      <c r="C37" s="32">
        <v>31.544506508678246</v>
      </c>
      <c r="D37" s="33">
        <v>104.16</v>
      </c>
      <c r="E37" s="62">
        <v>0.4</v>
      </c>
      <c r="F37" s="79">
        <f t="shared" si="0"/>
        <v>41.664000000000001</v>
      </c>
      <c r="G37" s="22">
        <f t="shared" si="1"/>
        <v>10.119493491321755</v>
      </c>
    </row>
    <row r="38" spans="1:7" s="63" customFormat="1" x14ac:dyDescent="0.25">
      <c r="A38" s="4">
        <v>572563</v>
      </c>
      <c r="B38" s="4"/>
      <c r="C38" s="32">
        <v>49.540109890109896</v>
      </c>
      <c r="D38" s="33">
        <v>104.48</v>
      </c>
      <c r="E38" s="62">
        <v>0.4</v>
      </c>
      <c r="F38" s="79">
        <f t="shared" si="0"/>
        <v>41.792000000000002</v>
      </c>
      <c r="G38" s="22">
        <f t="shared" si="1"/>
        <v>-7.7481098901098946</v>
      </c>
    </row>
    <row r="39" spans="1:7" s="63" customFormat="1" x14ac:dyDescent="0.25">
      <c r="A39" s="13">
        <v>128412</v>
      </c>
      <c r="B39" s="13"/>
      <c r="C39" s="32">
        <v>47.39</v>
      </c>
      <c r="D39" s="38">
        <v>105.84</v>
      </c>
      <c r="E39" s="62">
        <v>0.4</v>
      </c>
      <c r="F39" s="79">
        <f t="shared" si="0"/>
        <v>42.336000000000006</v>
      </c>
      <c r="G39" s="22">
        <f t="shared" si="1"/>
        <v>-5.0539999999999949</v>
      </c>
    </row>
    <row r="40" spans="1:7" s="63" customFormat="1" x14ac:dyDescent="0.25">
      <c r="A40" s="4">
        <v>652568</v>
      </c>
      <c r="B40" s="4"/>
      <c r="C40" s="32">
        <v>78.532195269860523</v>
      </c>
      <c r="D40" s="33">
        <v>105.84</v>
      </c>
      <c r="E40" s="62">
        <v>0.4</v>
      </c>
      <c r="F40" s="79">
        <f t="shared" si="0"/>
        <v>42.336000000000006</v>
      </c>
      <c r="G40" s="22">
        <f t="shared" si="1"/>
        <v>-36.196195269860517</v>
      </c>
    </row>
    <row r="41" spans="1:7" s="63" customFormat="1" x14ac:dyDescent="0.25">
      <c r="A41" s="4">
        <v>543288</v>
      </c>
      <c r="B41" s="4"/>
      <c r="C41" s="33">
        <v>50.248229508196715</v>
      </c>
      <c r="D41" s="33">
        <v>106.1</v>
      </c>
      <c r="E41" s="62">
        <v>0.4</v>
      </c>
      <c r="F41" s="79">
        <f t="shared" si="0"/>
        <v>42.44</v>
      </c>
      <c r="G41" s="22">
        <f t="shared" si="1"/>
        <v>-7.8082295081967175</v>
      </c>
    </row>
    <row r="42" spans="1:7" s="63" customFormat="1" x14ac:dyDescent="0.25">
      <c r="A42" s="4">
        <v>608101</v>
      </c>
      <c r="B42" s="4"/>
      <c r="C42" s="32">
        <v>81.867628865979384</v>
      </c>
      <c r="D42" s="33">
        <v>106.48</v>
      </c>
      <c r="E42" s="62">
        <v>0.4</v>
      </c>
      <c r="F42" s="79">
        <f t="shared" si="0"/>
        <v>42.592000000000006</v>
      </c>
      <c r="G42" s="22">
        <f t="shared" si="1"/>
        <v>-39.275628865979378</v>
      </c>
    </row>
    <row r="43" spans="1:7" s="63" customFormat="1" x14ac:dyDescent="0.25">
      <c r="A43" s="13">
        <v>980895</v>
      </c>
      <c r="B43" s="4"/>
      <c r="C43" s="32">
        <v>73.53746391752577</v>
      </c>
      <c r="D43" s="38">
        <v>107.13</v>
      </c>
      <c r="E43" s="62">
        <v>0.4</v>
      </c>
      <c r="F43" s="79">
        <f t="shared" si="0"/>
        <v>42.852000000000004</v>
      </c>
      <c r="G43" s="22">
        <f t="shared" si="1"/>
        <v>-30.685463917525766</v>
      </c>
    </row>
    <row r="44" spans="1:7" s="63" customFormat="1" x14ac:dyDescent="0.25">
      <c r="A44" s="4">
        <v>536590</v>
      </c>
      <c r="B44" s="4"/>
      <c r="C44" s="32">
        <v>24.671191860465115</v>
      </c>
      <c r="D44" s="33">
        <v>108.39</v>
      </c>
      <c r="E44" s="62">
        <v>0.4</v>
      </c>
      <c r="F44" s="79">
        <f t="shared" si="0"/>
        <v>43.356000000000002</v>
      </c>
      <c r="G44" s="22">
        <f t="shared" si="1"/>
        <v>18.684808139534887</v>
      </c>
    </row>
    <row r="45" spans="1:7" s="63" customFormat="1" x14ac:dyDescent="0.25">
      <c r="A45" s="4">
        <v>87864</v>
      </c>
      <c r="B45" s="4"/>
      <c r="C45" s="32">
        <v>22.998536585365869</v>
      </c>
      <c r="D45" s="33">
        <v>109.63</v>
      </c>
      <c r="E45" s="62">
        <v>0.4</v>
      </c>
      <c r="F45" s="79">
        <f t="shared" si="0"/>
        <v>43.852000000000004</v>
      </c>
      <c r="G45" s="22">
        <f t="shared" si="1"/>
        <v>20.853463414634135</v>
      </c>
    </row>
    <row r="46" spans="1:7" s="63" customFormat="1" x14ac:dyDescent="0.25">
      <c r="A46" s="4">
        <v>847008</v>
      </c>
      <c r="B46" s="4"/>
      <c r="C46" s="32">
        <v>87.444092783505155</v>
      </c>
      <c r="D46" s="33">
        <v>110.94</v>
      </c>
      <c r="E46" s="62">
        <v>0.4</v>
      </c>
      <c r="F46" s="79">
        <f t="shared" si="0"/>
        <v>44.376000000000005</v>
      </c>
      <c r="G46" s="22">
        <f t="shared" si="1"/>
        <v>-43.068092783505151</v>
      </c>
    </row>
    <row r="47" spans="1:7" s="63" customFormat="1" x14ac:dyDescent="0.25">
      <c r="A47" s="13">
        <v>839145</v>
      </c>
      <c r="B47" s="4"/>
      <c r="C47" s="32">
        <v>79.449365467961371</v>
      </c>
      <c r="D47" s="38">
        <v>110.94</v>
      </c>
      <c r="E47" s="62">
        <v>0.4</v>
      </c>
      <c r="F47" s="79">
        <f t="shared" si="0"/>
        <v>44.376000000000005</v>
      </c>
      <c r="G47" s="22">
        <f t="shared" si="1"/>
        <v>-35.073365467961366</v>
      </c>
    </row>
    <row r="48" spans="1:7" s="63" customFormat="1" x14ac:dyDescent="0.25">
      <c r="A48" s="4">
        <v>39662</v>
      </c>
      <c r="B48" s="4"/>
      <c r="C48" s="32">
        <v>61.453144329896908</v>
      </c>
      <c r="D48" s="33">
        <v>110.94</v>
      </c>
      <c r="E48" s="62">
        <v>0.4</v>
      </c>
      <c r="F48" s="79">
        <f t="shared" si="0"/>
        <v>44.376000000000005</v>
      </c>
      <c r="G48" s="22">
        <f t="shared" si="1"/>
        <v>-17.077144329896903</v>
      </c>
    </row>
    <row r="49" spans="1:7" s="63" customFormat="1" x14ac:dyDescent="0.25">
      <c r="A49" s="4">
        <v>956879</v>
      </c>
      <c r="B49" s="4"/>
      <c r="C49" s="32">
        <v>81.882919040479763</v>
      </c>
      <c r="D49" s="33">
        <v>112.07</v>
      </c>
      <c r="E49" s="62">
        <v>0.4</v>
      </c>
      <c r="F49" s="79">
        <f t="shared" si="0"/>
        <v>44.828000000000003</v>
      </c>
      <c r="G49" s="22">
        <f t="shared" si="1"/>
        <v>-37.05491904047976</v>
      </c>
    </row>
    <row r="50" spans="1:7" s="63" customFormat="1" x14ac:dyDescent="0.25">
      <c r="A50" s="4">
        <v>143576</v>
      </c>
      <c r="B50" s="4"/>
      <c r="C50" s="32">
        <v>30.311952563829024</v>
      </c>
      <c r="D50" s="33">
        <v>112.19</v>
      </c>
      <c r="E50" s="62">
        <v>0.4</v>
      </c>
      <c r="F50" s="79">
        <f t="shared" si="0"/>
        <v>44.876000000000005</v>
      </c>
      <c r="G50" s="22">
        <f t="shared" si="1"/>
        <v>14.564047436170981</v>
      </c>
    </row>
    <row r="51" spans="1:7" s="63" customFormat="1" x14ac:dyDescent="0.25">
      <c r="A51" s="4">
        <v>556950</v>
      </c>
      <c r="B51" s="4"/>
      <c r="C51" s="32">
        <v>72.241793403964451</v>
      </c>
      <c r="D51" s="33">
        <v>112.75</v>
      </c>
      <c r="E51" s="62">
        <v>0.4</v>
      </c>
      <c r="F51" s="79">
        <f t="shared" si="0"/>
        <v>45.1</v>
      </c>
      <c r="G51" s="22">
        <f t="shared" si="1"/>
        <v>-27.141793403964449</v>
      </c>
    </row>
    <row r="52" spans="1:7" s="63" customFormat="1" x14ac:dyDescent="0.25">
      <c r="A52" s="4">
        <v>835862</v>
      </c>
      <c r="B52" s="4"/>
      <c r="C52" s="32">
        <v>56.934257575757584</v>
      </c>
      <c r="D52" s="33">
        <v>113.44</v>
      </c>
      <c r="E52" s="62">
        <v>0.4</v>
      </c>
      <c r="F52" s="79">
        <f t="shared" si="0"/>
        <v>45.376000000000005</v>
      </c>
      <c r="G52" s="22">
        <f t="shared" si="1"/>
        <v>-11.55825757575758</v>
      </c>
    </row>
    <row r="53" spans="1:7" s="63" customFormat="1" x14ac:dyDescent="0.25">
      <c r="A53" s="13">
        <v>639164</v>
      </c>
      <c r="B53" s="13"/>
      <c r="C53" s="32">
        <v>66.86</v>
      </c>
      <c r="D53" s="38">
        <v>114.75</v>
      </c>
      <c r="E53" s="62">
        <v>0.4</v>
      </c>
      <c r="F53" s="79">
        <f t="shared" si="0"/>
        <v>45.900000000000006</v>
      </c>
      <c r="G53" s="22">
        <f t="shared" si="1"/>
        <v>-20.959999999999994</v>
      </c>
    </row>
    <row r="54" spans="1:7" s="63" customFormat="1" x14ac:dyDescent="0.25">
      <c r="A54" s="13">
        <v>555518</v>
      </c>
      <c r="B54" s="4"/>
      <c r="C54" s="32">
        <v>64.324153846153848</v>
      </c>
      <c r="D54" s="38">
        <v>114.75</v>
      </c>
      <c r="E54" s="62">
        <v>0.4</v>
      </c>
      <c r="F54" s="79">
        <f t="shared" si="0"/>
        <v>45.900000000000006</v>
      </c>
      <c r="G54" s="22">
        <f t="shared" si="1"/>
        <v>-18.424153846153843</v>
      </c>
    </row>
    <row r="55" spans="1:7" s="63" customFormat="1" x14ac:dyDescent="0.25">
      <c r="A55" s="13">
        <v>533066</v>
      </c>
      <c r="B55" s="4"/>
      <c r="C55" s="32">
        <v>79.727180689023186</v>
      </c>
      <c r="D55" s="38">
        <v>116.03</v>
      </c>
      <c r="E55" s="62">
        <v>0.4</v>
      </c>
      <c r="F55" s="79">
        <f t="shared" si="0"/>
        <v>46.412000000000006</v>
      </c>
      <c r="G55" s="22">
        <f t="shared" si="1"/>
        <v>-33.31518068902318</v>
      </c>
    </row>
    <row r="56" spans="1:7" s="63" customFormat="1" x14ac:dyDescent="0.25">
      <c r="A56" s="4">
        <v>214537</v>
      </c>
      <c r="B56" s="4"/>
      <c r="C56" s="32">
        <v>72.065193798449599</v>
      </c>
      <c r="D56" s="33">
        <v>117.13</v>
      </c>
      <c r="E56" s="62">
        <v>0.4</v>
      </c>
      <c r="F56" s="79">
        <f t="shared" si="0"/>
        <v>46.852000000000004</v>
      </c>
      <c r="G56" s="22">
        <f t="shared" si="1"/>
        <v>-25.213193798449595</v>
      </c>
    </row>
    <row r="57" spans="1:7" s="63" customFormat="1" x14ac:dyDescent="0.25">
      <c r="A57" s="13">
        <v>19116</v>
      </c>
      <c r="B57" s="13"/>
      <c r="C57" s="38">
        <v>76.466993780060946</v>
      </c>
      <c r="D57" s="38">
        <v>122.24</v>
      </c>
      <c r="E57" s="62">
        <v>0.4</v>
      </c>
      <c r="F57" s="79">
        <f t="shared" si="0"/>
        <v>48.896000000000001</v>
      </c>
      <c r="G57" s="22">
        <f t="shared" si="1"/>
        <v>-27.570993780060945</v>
      </c>
    </row>
    <row r="58" spans="1:7" s="63" customFormat="1" x14ac:dyDescent="0.25">
      <c r="A58" s="4">
        <v>852792</v>
      </c>
      <c r="B58" s="4"/>
      <c r="C58" s="32">
        <v>62.248901098901101</v>
      </c>
      <c r="D58" s="33">
        <v>122.38</v>
      </c>
      <c r="E58" s="62">
        <v>0.4</v>
      </c>
      <c r="F58" s="79">
        <f t="shared" si="0"/>
        <v>48.951999999999998</v>
      </c>
      <c r="G58" s="22">
        <f t="shared" si="1"/>
        <v>-13.296901098901103</v>
      </c>
    </row>
    <row r="59" spans="1:7" s="63" customFormat="1" x14ac:dyDescent="0.25">
      <c r="A59" s="13">
        <v>654370</v>
      </c>
      <c r="B59" s="13"/>
      <c r="C59" s="32">
        <v>94.12</v>
      </c>
      <c r="D59" s="38">
        <v>122.38</v>
      </c>
      <c r="E59" s="62">
        <v>0.4</v>
      </c>
      <c r="F59" s="79">
        <f t="shared" si="0"/>
        <v>48.951999999999998</v>
      </c>
      <c r="G59" s="22">
        <f t="shared" si="1"/>
        <v>-45.168000000000006</v>
      </c>
    </row>
    <row r="60" spans="1:7" s="63" customFormat="1" x14ac:dyDescent="0.25">
      <c r="A60" s="13">
        <v>975229</v>
      </c>
      <c r="B60" s="13"/>
      <c r="C60" s="32">
        <v>47.081509721692726</v>
      </c>
      <c r="D60" s="38">
        <v>123.99</v>
      </c>
      <c r="E60" s="62">
        <v>0.4</v>
      </c>
      <c r="F60" s="79">
        <f t="shared" si="0"/>
        <v>49.596000000000004</v>
      </c>
      <c r="G60" s="22">
        <f t="shared" si="1"/>
        <v>2.514490278307278</v>
      </c>
    </row>
    <row r="61" spans="1:7" s="63" customFormat="1" x14ac:dyDescent="0.25">
      <c r="A61" s="4">
        <v>599629</v>
      </c>
      <c r="B61" s="4"/>
      <c r="C61" s="32">
        <v>40.043468992248066</v>
      </c>
      <c r="D61" s="33">
        <v>124.73</v>
      </c>
      <c r="E61" s="62">
        <v>0.4</v>
      </c>
      <c r="F61" s="79">
        <f t="shared" si="0"/>
        <v>49.892000000000003</v>
      </c>
      <c r="G61" s="22">
        <f t="shared" si="1"/>
        <v>9.8485310077519372</v>
      </c>
    </row>
    <row r="62" spans="1:7" s="63" customFormat="1" x14ac:dyDescent="0.25">
      <c r="A62" s="4">
        <v>998326</v>
      </c>
      <c r="B62" s="4"/>
      <c r="C62" s="32">
        <v>88.739969072164953</v>
      </c>
      <c r="D62" s="33">
        <v>126.25</v>
      </c>
      <c r="E62" s="62">
        <v>0.4</v>
      </c>
      <c r="F62" s="79">
        <f t="shared" si="0"/>
        <v>50.5</v>
      </c>
      <c r="G62" s="22">
        <f t="shared" si="1"/>
        <v>-38.239969072164953</v>
      </c>
    </row>
    <row r="63" spans="1:7" s="63" customFormat="1" x14ac:dyDescent="0.25">
      <c r="A63" s="4">
        <v>853715</v>
      </c>
      <c r="B63" s="4"/>
      <c r="C63" s="33">
        <v>80.505872084494655</v>
      </c>
      <c r="D63" s="33">
        <v>127.31</v>
      </c>
      <c r="E63" s="62">
        <v>0.4</v>
      </c>
      <c r="F63" s="79">
        <f t="shared" si="0"/>
        <v>50.924000000000007</v>
      </c>
      <c r="G63" s="22">
        <f t="shared" si="1"/>
        <v>-29.581872084494648</v>
      </c>
    </row>
    <row r="64" spans="1:7" s="63" customFormat="1" x14ac:dyDescent="0.25">
      <c r="A64" s="4">
        <v>551993</v>
      </c>
      <c r="B64" s="4"/>
      <c r="C64" s="32">
        <v>102.13767123287671</v>
      </c>
      <c r="D64" s="33">
        <v>127.5</v>
      </c>
      <c r="E64" s="62">
        <v>0.4</v>
      </c>
      <c r="F64" s="79">
        <f t="shared" si="0"/>
        <v>51</v>
      </c>
      <c r="G64" s="22">
        <f t="shared" si="1"/>
        <v>-51.137671232876713</v>
      </c>
    </row>
    <row r="65" spans="1:7" s="63" customFormat="1" x14ac:dyDescent="0.25">
      <c r="A65" s="4">
        <v>986024</v>
      </c>
      <c r="B65" s="4"/>
      <c r="C65" s="32">
        <v>84.804285714285697</v>
      </c>
      <c r="D65" s="33">
        <v>128.69999999999999</v>
      </c>
      <c r="E65" s="62">
        <v>0.4</v>
      </c>
      <c r="F65" s="79">
        <f t="shared" si="0"/>
        <v>51.48</v>
      </c>
      <c r="G65" s="22">
        <f t="shared" si="1"/>
        <v>-33.324285714285701</v>
      </c>
    </row>
    <row r="66" spans="1:7" s="63" customFormat="1" x14ac:dyDescent="0.25">
      <c r="A66" s="4">
        <v>636551</v>
      </c>
      <c r="B66" s="4"/>
      <c r="C66" s="32">
        <v>112.15475826972011</v>
      </c>
      <c r="D66" s="33">
        <v>130.15</v>
      </c>
      <c r="E66" s="62">
        <v>0.4</v>
      </c>
      <c r="F66" s="79">
        <f t="shared" si="0"/>
        <v>52.06</v>
      </c>
      <c r="G66" s="22">
        <f t="shared" si="1"/>
        <v>-60.094758269720103</v>
      </c>
    </row>
    <row r="67" spans="1:7" s="63" customFormat="1" x14ac:dyDescent="0.25">
      <c r="A67" s="13">
        <v>944034</v>
      </c>
      <c r="B67" s="13"/>
      <c r="C67" s="32">
        <v>105.39</v>
      </c>
      <c r="D67" s="38">
        <v>130.44999999999999</v>
      </c>
      <c r="E67" s="62">
        <v>0.4</v>
      </c>
      <c r="F67" s="79">
        <f t="shared" ref="F67:F128" si="2">+D67*E67</f>
        <v>52.18</v>
      </c>
      <c r="G67" s="22">
        <f t="shared" ref="G67:G128" si="3">+F67-C67</f>
        <v>-53.21</v>
      </c>
    </row>
    <row r="68" spans="1:7" s="63" customFormat="1" x14ac:dyDescent="0.25">
      <c r="A68" s="4">
        <v>225192</v>
      </c>
      <c r="B68" s="4"/>
      <c r="C68" s="38">
        <v>79.999253875969004</v>
      </c>
      <c r="D68" s="33">
        <v>131.04</v>
      </c>
      <c r="E68" s="62">
        <v>0.4</v>
      </c>
      <c r="F68" s="79">
        <f t="shared" si="2"/>
        <v>52.415999999999997</v>
      </c>
      <c r="G68" s="22">
        <f t="shared" si="3"/>
        <v>-27.583253875969007</v>
      </c>
    </row>
    <row r="69" spans="1:7" s="63" customFormat="1" x14ac:dyDescent="0.25">
      <c r="A69" s="4">
        <v>997761</v>
      </c>
      <c r="B69" s="4"/>
      <c r="C69" s="33">
        <v>79.979018498942921</v>
      </c>
      <c r="D69" s="33">
        <v>132.24</v>
      </c>
      <c r="E69" s="62">
        <v>0.4</v>
      </c>
      <c r="F69" s="79">
        <f t="shared" si="2"/>
        <v>52.896000000000008</v>
      </c>
      <c r="G69" s="22">
        <f t="shared" si="3"/>
        <v>-27.083018498942913</v>
      </c>
    </row>
    <row r="70" spans="1:7" s="63" customFormat="1" x14ac:dyDescent="0.25">
      <c r="A70" s="13">
        <v>501154</v>
      </c>
      <c r="B70" s="4"/>
      <c r="C70" s="33">
        <v>61.083809523809521</v>
      </c>
      <c r="D70" s="33">
        <v>132.38999999999999</v>
      </c>
      <c r="E70" s="62">
        <v>0.4</v>
      </c>
      <c r="F70" s="79">
        <f t="shared" si="2"/>
        <v>52.955999999999996</v>
      </c>
      <c r="G70" s="22">
        <f t="shared" si="3"/>
        <v>-8.1278095238095247</v>
      </c>
    </row>
    <row r="71" spans="1:7" s="63" customFormat="1" x14ac:dyDescent="0.25">
      <c r="A71" s="13">
        <v>551578</v>
      </c>
      <c r="B71" s="13"/>
      <c r="C71" s="32">
        <v>67.61</v>
      </c>
      <c r="D71" s="38">
        <v>133.9</v>
      </c>
      <c r="E71" s="62">
        <v>0.4</v>
      </c>
      <c r="F71" s="79">
        <f t="shared" si="2"/>
        <v>53.56</v>
      </c>
      <c r="G71" s="22">
        <f t="shared" si="3"/>
        <v>-14.049999999999997</v>
      </c>
    </row>
    <row r="72" spans="1:7" s="63" customFormat="1" x14ac:dyDescent="0.25">
      <c r="A72" s="4">
        <v>208888</v>
      </c>
      <c r="B72" s="4"/>
      <c r="C72" s="32">
        <v>66.54441860465117</v>
      </c>
      <c r="D72" s="33">
        <v>133.9</v>
      </c>
      <c r="E72" s="62">
        <v>0.4</v>
      </c>
      <c r="F72" s="79">
        <f t="shared" si="2"/>
        <v>53.56</v>
      </c>
      <c r="G72" s="22">
        <f t="shared" si="3"/>
        <v>-12.984418604651168</v>
      </c>
    </row>
    <row r="73" spans="1:7" s="63" customFormat="1" x14ac:dyDescent="0.25">
      <c r="A73" s="13">
        <v>933397</v>
      </c>
      <c r="B73" s="4"/>
      <c r="C73" s="32">
        <v>90.064206185567016</v>
      </c>
      <c r="D73" s="38">
        <v>135.76</v>
      </c>
      <c r="E73" s="62">
        <v>0.4</v>
      </c>
      <c r="F73" s="79">
        <f t="shared" si="2"/>
        <v>54.304000000000002</v>
      </c>
      <c r="G73" s="22">
        <f t="shared" si="3"/>
        <v>-35.760206185567014</v>
      </c>
    </row>
    <row r="74" spans="1:7" s="63" customFormat="1" x14ac:dyDescent="0.25">
      <c r="A74" s="13">
        <v>205738</v>
      </c>
      <c r="B74" s="4"/>
      <c r="C74" s="33">
        <v>82.213313953488367</v>
      </c>
      <c r="D74" s="33">
        <v>136.07</v>
      </c>
      <c r="E74" s="62">
        <v>0.4</v>
      </c>
      <c r="F74" s="79">
        <f t="shared" si="2"/>
        <v>54.427999999999997</v>
      </c>
      <c r="G74" s="22">
        <f t="shared" si="3"/>
        <v>-27.78531395348837</v>
      </c>
    </row>
    <row r="75" spans="1:7" s="63" customFormat="1" x14ac:dyDescent="0.25">
      <c r="A75" s="4">
        <v>507781</v>
      </c>
      <c r="B75" s="4"/>
      <c r="C75" s="38">
        <v>80.862645348837205</v>
      </c>
      <c r="D75" s="33">
        <v>137.34</v>
      </c>
      <c r="E75" s="62">
        <v>0.4</v>
      </c>
      <c r="F75" s="79">
        <f t="shared" si="2"/>
        <v>54.936000000000007</v>
      </c>
      <c r="G75" s="22">
        <f t="shared" si="3"/>
        <v>-25.926645348837198</v>
      </c>
    </row>
    <row r="76" spans="1:7" s="63" customFormat="1" x14ac:dyDescent="0.25">
      <c r="A76" s="4">
        <v>854296</v>
      </c>
      <c r="B76" s="4"/>
      <c r="C76" s="32">
        <v>120.61846337359395</v>
      </c>
      <c r="D76" s="33">
        <v>137.65</v>
      </c>
      <c r="E76" s="62">
        <v>0.4</v>
      </c>
      <c r="F76" s="79">
        <f t="shared" si="2"/>
        <v>55.06</v>
      </c>
      <c r="G76" s="22">
        <f t="shared" si="3"/>
        <v>-65.558463373593952</v>
      </c>
    </row>
    <row r="77" spans="1:7" s="63" customFormat="1" x14ac:dyDescent="0.25">
      <c r="A77" s="13">
        <v>125657</v>
      </c>
      <c r="B77" s="13"/>
      <c r="C77" s="32">
        <v>90.14</v>
      </c>
      <c r="D77" s="38">
        <v>139</v>
      </c>
      <c r="E77" s="62">
        <v>0.4</v>
      </c>
      <c r="F77" s="79">
        <f t="shared" si="2"/>
        <v>55.6</v>
      </c>
      <c r="G77" s="22">
        <f t="shared" si="3"/>
        <v>-34.54</v>
      </c>
    </row>
    <row r="78" spans="1:7" s="63" customFormat="1" x14ac:dyDescent="0.25">
      <c r="A78" s="13">
        <v>100783</v>
      </c>
      <c r="B78" s="13"/>
      <c r="C78" s="32">
        <v>99.03</v>
      </c>
      <c r="D78" s="38">
        <v>139.16999999999999</v>
      </c>
      <c r="E78" s="62">
        <v>0.4</v>
      </c>
      <c r="F78" s="79">
        <f t="shared" si="2"/>
        <v>55.667999999999999</v>
      </c>
      <c r="G78" s="22">
        <f t="shared" si="3"/>
        <v>-43.362000000000002</v>
      </c>
    </row>
    <row r="79" spans="1:7" s="63" customFormat="1" x14ac:dyDescent="0.25">
      <c r="A79" s="4">
        <v>220816</v>
      </c>
      <c r="B79" s="4"/>
      <c r="C79" s="32">
        <v>61.149139376680914</v>
      </c>
      <c r="D79" s="33">
        <v>139.71</v>
      </c>
      <c r="E79" s="62">
        <v>0.4</v>
      </c>
      <c r="F79" s="79">
        <f t="shared" si="2"/>
        <v>55.884000000000007</v>
      </c>
      <c r="G79" s="22">
        <f t="shared" si="3"/>
        <v>-5.2651393766809065</v>
      </c>
    </row>
    <row r="80" spans="1:7" s="63" customFormat="1" x14ac:dyDescent="0.25">
      <c r="A80" s="4">
        <v>211377</v>
      </c>
      <c r="B80" s="4"/>
      <c r="C80" s="32">
        <v>113.7608414766558</v>
      </c>
      <c r="D80" s="33">
        <v>140.25</v>
      </c>
      <c r="E80" s="62">
        <v>0.4</v>
      </c>
      <c r="F80" s="79">
        <f t="shared" si="2"/>
        <v>56.1</v>
      </c>
      <c r="G80" s="22">
        <f t="shared" si="3"/>
        <v>-57.660841476655797</v>
      </c>
    </row>
    <row r="81" spans="1:7" s="63" customFormat="1" x14ac:dyDescent="0.25">
      <c r="A81" s="13">
        <v>625385</v>
      </c>
      <c r="B81" s="4"/>
      <c r="C81" s="32">
        <v>46.113917525773203</v>
      </c>
      <c r="D81" s="38">
        <v>141.09</v>
      </c>
      <c r="E81" s="62">
        <v>0.4</v>
      </c>
      <c r="F81" s="79">
        <f t="shared" si="2"/>
        <v>56.436000000000007</v>
      </c>
      <c r="G81" s="22">
        <f t="shared" si="3"/>
        <v>10.322082474226804</v>
      </c>
    </row>
    <row r="82" spans="1:7" s="63" customFormat="1" x14ac:dyDescent="0.25">
      <c r="A82" s="4">
        <v>13722</v>
      </c>
      <c r="B82" s="4"/>
      <c r="C82" s="32">
        <v>105.10516189199501</v>
      </c>
      <c r="D82" s="33">
        <v>142.22</v>
      </c>
      <c r="E82" s="62">
        <v>0.4</v>
      </c>
      <c r="F82" s="79">
        <f t="shared" si="2"/>
        <v>56.888000000000005</v>
      </c>
      <c r="G82" s="22">
        <f t="shared" si="3"/>
        <v>-48.217161891995005</v>
      </c>
    </row>
    <row r="83" spans="1:7" s="63" customFormat="1" x14ac:dyDescent="0.25">
      <c r="A83" s="4">
        <v>121147</v>
      </c>
      <c r="B83" s="4"/>
      <c r="C83" s="32">
        <v>98.104757197440904</v>
      </c>
      <c r="D83" s="33">
        <v>142.81</v>
      </c>
      <c r="E83" s="62">
        <v>0.4</v>
      </c>
      <c r="F83" s="79">
        <f t="shared" si="2"/>
        <v>57.124000000000002</v>
      </c>
      <c r="G83" s="22">
        <f t="shared" si="3"/>
        <v>-40.980757197440902</v>
      </c>
    </row>
    <row r="84" spans="1:7" s="63" customFormat="1" x14ac:dyDescent="0.25">
      <c r="A84" s="4">
        <v>957563</v>
      </c>
      <c r="B84" s="4"/>
      <c r="C84" s="32">
        <v>10.91598837209304</v>
      </c>
      <c r="D84" s="33">
        <v>142.81</v>
      </c>
      <c r="E84" s="62">
        <v>0.4</v>
      </c>
      <c r="F84" s="79">
        <f t="shared" si="2"/>
        <v>57.124000000000002</v>
      </c>
      <c r="G84" s="22">
        <f t="shared" si="3"/>
        <v>46.208011627906963</v>
      </c>
    </row>
    <row r="85" spans="1:7" s="63" customFormat="1" x14ac:dyDescent="0.25">
      <c r="A85" s="4">
        <v>844675</v>
      </c>
      <c r="B85" s="4"/>
      <c r="C85" s="32">
        <v>107.45823711340206</v>
      </c>
      <c r="D85" s="33">
        <v>142.81</v>
      </c>
      <c r="E85" s="62">
        <v>0.4</v>
      </c>
      <c r="F85" s="79">
        <f t="shared" si="2"/>
        <v>57.124000000000002</v>
      </c>
      <c r="G85" s="22">
        <f t="shared" si="3"/>
        <v>-50.334237113402061</v>
      </c>
    </row>
    <row r="86" spans="1:7" s="63" customFormat="1" x14ac:dyDescent="0.25">
      <c r="A86" s="4">
        <v>856886</v>
      </c>
      <c r="B86" s="4"/>
      <c r="C86" s="32">
        <v>62.176781541527035</v>
      </c>
      <c r="D86" s="33">
        <v>142.93</v>
      </c>
      <c r="E86" s="62">
        <v>0.4</v>
      </c>
      <c r="F86" s="79">
        <f t="shared" si="2"/>
        <v>57.172000000000004</v>
      </c>
      <c r="G86" s="22">
        <f t="shared" si="3"/>
        <v>-5.0047815415270307</v>
      </c>
    </row>
    <row r="87" spans="1:7" s="63" customFormat="1" x14ac:dyDescent="0.25">
      <c r="A87" s="13">
        <v>93509</v>
      </c>
      <c r="B87" s="13"/>
      <c r="C87" s="32">
        <v>78.03256697700931</v>
      </c>
      <c r="D87" s="38">
        <v>143.57</v>
      </c>
      <c r="E87" s="62">
        <v>0.4</v>
      </c>
      <c r="F87" s="79">
        <f t="shared" si="2"/>
        <v>57.427999999999997</v>
      </c>
      <c r="G87" s="22">
        <f t="shared" si="3"/>
        <v>-20.604566977009313</v>
      </c>
    </row>
    <row r="88" spans="1:7" s="63" customFormat="1" x14ac:dyDescent="0.25">
      <c r="A88" s="13">
        <v>634179</v>
      </c>
      <c r="B88" s="4"/>
      <c r="C88" s="32">
        <v>55.669572864321623</v>
      </c>
      <c r="D88" s="38">
        <v>145.31</v>
      </c>
      <c r="E88" s="62">
        <v>0.4</v>
      </c>
      <c r="F88" s="79">
        <f t="shared" si="2"/>
        <v>58.124000000000002</v>
      </c>
      <c r="G88" s="22">
        <f t="shared" si="3"/>
        <v>2.4544271356783796</v>
      </c>
    </row>
    <row r="89" spans="1:7" s="63" customFormat="1" x14ac:dyDescent="0.25">
      <c r="A89" s="4">
        <v>881069</v>
      </c>
      <c r="B89" s="4"/>
      <c r="C89" s="32">
        <v>83.474037941006358</v>
      </c>
      <c r="D89" s="33">
        <v>145.34</v>
      </c>
      <c r="E89" s="62">
        <v>0.4</v>
      </c>
      <c r="F89" s="79">
        <f t="shared" si="2"/>
        <v>58.136000000000003</v>
      </c>
      <c r="G89" s="22">
        <f t="shared" si="3"/>
        <v>-25.338037941006355</v>
      </c>
    </row>
    <row r="90" spans="1:7" s="63" customFormat="1" x14ac:dyDescent="0.25">
      <c r="A90" s="4">
        <v>516913</v>
      </c>
      <c r="B90" s="4"/>
      <c r="C90" s="32">
        <v>108.79664728682171</v>
      </c>
      <c r="D90" s="33">
        <v>145.53</v>
      </c>
      <c r="E90" s="62">
        <v>0.4</v>
      </c>
      <c r="F90" s="79">
        <f t="shared" si="2"/>
        <v>58.212000000000003</v>
      </c>
      <c r="G90" s="22">
        <f t="shared" si="3"/>
        <v>-50.584647286821706</v>
      </c>
    </row>
    <row r="91" spans="1:7" s="63" customFormat="1" x14ac:dyDescent="0.25">
      <c r="A91" s="4">
        <v>974438</v>
      </c>
      <c r="B91" s="4"/>
      <c r="C91" s="32">
        <v>27.793544402680936</v>
      </c>
      <c r="D91" s="33">
        <v>145.76</v>
      </c>
      <c r="E91" s="62">
        <v>0.4</v>
      </c>
      <c r="F91" s="79">
        <f t="shared" si="2"/>
        <v>58.304000000000002</v>
      </c>
      <c r="G91" s="22">
        <f t="shared" si="3"/>
        <v>30.510455597319066</v>
      </c>
    </row>
    <row r="92" spans="1:7" s="63" customFormat="1" x14ac:dyDescent="0.25">
      <c r="A92" s="4">
        <v>115848</v>
      </c>
      <c r="B92" s="4"/>
      <c r="C92" s="33">
        <v>41.945746124031004</v>
      </c>
      <c r="D92" s="33">
        <v>146.30000000000001</v>
      </c>
      <c r="E92" s="62">
        <v>0.4</v>
      </c>
      <c r="F92" s="79">
        <f t="shared" si="2"/>
        <v>58.52000000000001</v>
      </c>
      <c r="G92" s="22">
        <f t="shared" si="3"/>
        <v>16.574253875969006</v>
      </c>
    </row>
    <row r="93" spans="1:7" s="63" customFormat="1" x14ac:dyDescent="0.25">
      <c r="A93" s="13">
        <v>841144</v>
      </c>
      <c r="B93" s="13"/>
      <c r="C93" s="32">
        <v>111.99</v>
      </c>
      <c r="D93" s="38">
        <v>146.65</v>
      </c>
      <c r="E93" s="62">
        <v>0.4</v>
      </c>
      <c r="F93" s="79">
        <f t="shared" si="2"/>
        <v>58.660000000000004</v>
      </c>
      <c r="G93" s="22">
        <f t="shared" si="3"/>
        <v>-53.329999999999991</v>
      </c>
    </row>
    <row r="94" spans="1:7" s="63" customFormat="1" x14ac:dyDescent="0.25">
      <c r="A94" s="13">
        <v>72611</v>
      </c>
      <c r="B94" s="4"/>
      <c r="C94" s="32">
        <v>74.835731958762892</v>
      </c>
      <c r="D94" s="38">
        <v>147.87</v>
      </c>
      <c r="E94" s="62">
        <v>0.4</v>
      </c>
      <c r="F94" s="79">
        <f t="shared" si="2"/>
        <v>59.148000000000003</v>
      </c>
      <c r="G94" s="22">
        <f t="shared" si="3"/>
        <v>-15.687731958762889</v>
      </c>
    </row>
    <row r="95" spans="1:7" s="63" customFormat="1" x14ac:dyDescent="0.25">
      <c r="A95" s="13">
        <v>118070</v>
      </c>
      <c r="B95" s="4"/>
      <c r="C95" s="32">
        <v>118.63627437294546</v>
      </c>
      <c r="D95" s="38">
        <v>147.87</v>
      </c>
      <c r="E95" s="62">
        <v>0.4</v>
      </c>
      <c r="F95" s="79">
        <f t="shared" si="2"/>
        <v>59.148000000000003</v>
      </c>
      <c r="G95" s="22">
        <f t="shared" si="3"/>
        <v>-59.488274372945462</v>
      </c>
    </row>
    <row r="96" spans="1:7" s="63" customFormat="1" x14ac:dyDescent="0.25">
      <c r="A96" s="13">
        <v>965822</v>
      </c>
      <c r="B96" s="13"/>
      <c r="C96" s="32">
        <v>51.14</v>
      </c>
      <c r="D96" s="38">
        <v>149.16999999999999</v>
      </c>
      <c r="E96" s="62">
        <v>0.4</v>
      </c>
      <c r="F96" s="79">
        <f t="shared" si="2"/>
        <v>59.667999999999999</v>
      </c>
      <c r="G96" s="22">
        <f t="shared" si="3"/>
        <v>8.5279999999999987</v>
      </c>
    </row>
    <row r="97" spans="1:7" s="63" customFormat="1" x14ac:dyDescent="0.25">
      <c r="A97" s="4">
        <v>78078</v>
      </c>
      <c r="B97" s="4"/>
      <c r="C97" s="32">
        <v>83.218141025641017</v>
      </c>
      <c r="D97" s="33">
        <v>149.91</v>
      </c>
      <c r="E97" s="62">
        <v>0.4</v>
      </c>
      <c r="F97" s="79">
        <f t="shared" si="2"/>
        <v>59.963999999999999</v>
      </c>
      <c r="G97" s="22">
        <f t="shared" si="3"/>
        <v>-23.254141025641019</v>
      </c>
    </row>
    <row r="98" spans="1:7" s="63" customFormat="1" x14ac:dyDescent="0.25">
      <c r="A98" s="13">
        <v>539553</v>
      </c>
      <c r="B98" s="4"/>
      <c r="C98" s="32">
        <v>90.60107663690475</v>
      </c>
      <c r="D98" s="38">
        <v>151.75</v>
      </c>
      <c r="E98" s="62">
        <v>0.4</v>
      </c>
      <c r="F98" s="79">
        <f t="shared" si="2"/>
        <v>60.7</v>
      </c>
      <c r="G98" s="22">
        <f t="shared" si="3"/>
        <v>-29.901076636904747</v>
      </c>
    </row>
    <row r="99" spans="1:7" s="63" customFormat="1" x14ac:dyDescent="0.25">
      <c r="A99" s="4">
        <v>604522</v>
      </c>
      <c r="B99" s="4"/>
      <c r="C99" s="32">
        <v>100.17923981191224</v>
      </c>
      <c r="D99" s="33">
        <v>154.37</v>
      </c>
      <c r="E99" s="62">
        <v>0.4</v>
      </c>
      <c r="F99" s="79">
        <f t="shared" si="2"/>
        <v>61.748000000000005</v>
      </c>
      <c r="G99" s="22">
        <f t="shared" si="3"/>
        <v>-38.431239811912235</v>
      </c>
    </row>
    <row r="100" spans="1:7" s="63" customFormat="1" x14ac:dyDescent="0.25">
      <c r="A100" s="4">
        <v>46042</v>
      </c>
      <c r="B100" s="4"/>
      <c r="C100" s="32">
        <v>75.400054510623477</v>
      </c>
      <c r="D100" s="33">
        <v>154.41999999999999</v>
      </c>
      <c r="E100" s="62">
        <v>0.4</v>
      </c>
      <c r="F100" s="79">
        <f t="shared" si="2"/>
        <v>61.768000000000001</v>
      </c>
      <c r="G100" s="22">
        <f t="shared" si="3"/>
        <v>-13.632054510623476</v>
      </c>
    </row>
    <row r="101" spans="1:7" s="63" customFormat="1" x14ac:dyDescent="0.25">
      <c r="A101" s="13">
        <v>831263</v>
      </c>
      <c r="B101" s="13"/>
      <c r="C101" s="32">
        <v>100.88980315486494</v>
      </c>
      <c r="D101" s="38">
        <v>156.05000000000001</v>
      </c>
      <c r="E101" s="62">
        <v>0.4</v>
      </c>
      <c r="F101" s="79">
        <f t="shared" si="2"/>
        <v>62.420000000000009</v>
      </c>
      <c r="G101" s="22">
        <f t="shared" si="3"/>
        <v>-38.469803154864927</v>
      </c>
    </row>
    <row r="102" spans="1:7" s="63" customFormat="1" x14ac:dyDescent="0.25">
      <c r="A102" s="4">
        <v>563771</v>
      </c>
      <c r="B102" s="4"/>
      <c r="C102" s="32">
        <v>110.4801098901099</v>
      </c>
      <c r="D102" s="33">
        <v>157.25</v>
      </c>
      <c r="E102" s="62">
        <v>0.4</v>
      </c>
      <c r="F102" s="79">
        <f t="shared" si="2"/>
        <v>62.900000000000006</v>
      </c>
      <c r="G102" s="22">
        <f t="shared" si="3"/>
        <v>-47.580109890109895</v>
      </c>
    </row>
    <row r="103" spans="1:7" s="63" customFormat="1" x14ac:dyDescent="0.25">
      <c r="A103" s="13">
        <v>49584</v>
      </c>
      <c r="B103" s="13"/>
      <c r="C103" s="32">
        <v>85.868031553542693</v>
      </c>
      <c r="D103" s="38">
        <v>157.31</v>
      </c>
      <c r="E103" s="62">
        <v>0.4</v>
      </c>
      <c r="F103" s="79">
        <f t="shared" si="2"/>
        <v>62.924000000000007</v>
      </c>
      <c r="G103" s="22">
        <f t="shared" si="3"/>
        <v>-22.944031553542686</v>
      </c>
    </row>
    <row r="104" spans="1:7" s="63" customFormat="1" x14ac:dyDescent="0.25">
      <c r="A104" s="4">
        <v>838694</v>
      </c>
      <c r="B104" s="4"/>
      <c r="C104" s="32">
        <v>91.65602061855671</v>
      </c>
      <c r="D104" s="33">
        <v>158.13</v>
      </c>
      <c r="E104" s="62">
        <v>0.4</v>
      </c>
      <c r="F104" s="79">
        <f t="shared" si="2"/>
        <v>63.252000000000002</v>
      </c>
      <c r="G104" s="22">
        <f t="shared" si="3"/>
        <v>-28.404020618556707</v>
      </c>
    </row>
    <row r="105" spans="1:7" s="63" customFormat="1" x14ac:dyDescent="0.25">
      <c r="A105" s="4">
        <v>945466</v>
      </c>
      <c r="B105" s="4"/>
      <c r="C105" s="32">
        <v>89.29725979873534</v>
      </c>
      <c r="D105" s="33">
        <v>158.13</v>
      </c>
      <c r="E105" s="62">
        <v>0.4</v>
      </c>
      <c r="F105" s="79">
        <f t="shared" si="2"/>
        <v>63.252000000000002</v>
      </c>
      <c r="G105" s="22">
        <f t="shared" si="3"/>
        <v>-26.045259798735337</v>
      </c>
    </row>
    <row r="106" spans="1:7" s="63" customFormat="1" x14ac:dyDescent="0.25">
      <c r="A106" s="4">
        <v>35986</v>
      </c>
      <c r="B106" s="4"/>
      <c r="C106" s="32">
        <v>43.898703296703331</v>
      </c>
      <c r="D106" s="33">
        <v>158.13</v>
      </c>
      <c r="E106" s="62">
        <v>0.4</v>
      </c>
      <c r="F106" s="79">
        <f t="shared" si="2"/>
        <v>63.252000000000002</v>
      </c>
      <c r="G106" s="22">
        <f t="shared" si="3"/>
        <v>19.353296703296671</v>
      </c>
    </row>
    <row r="107" spans="1:7" s="63" customFormat="1" x14ac:dyDescent="0.25">
      <c r="A107" s="13">
        <v>9990</v>
      </c>
      <c r="B107" s="4"/>
      <c r="C107" s="32">
        <v>116.78890109890109</v>
      </c>
      <c r="D107" s="38">
        <v>158.97999999999999</v>
      </c>
      <c r="E107" s="62">
        <v>0.4</v>
      </c>
      <c r="F107" s="79">
        <f t="shared" si="2"/>
        <v>63.591999999999999</v>
      </c>
      <c r="G107" s="22">
        <f t="shared" si="3"/>
        <v>-53.196901098901094</v>
      </c>
    </row>
    <row r="108" spans="1:7" s="63" customFormat="1" x14ac:dyDescent="0.25">
      <c r="A108" s="13">
        <v>853868</v>
      </c>
      <c r="B108" s="13"/>
      <c r="C108" s="38">
        <v>112.54919587628866</v>
      </c>
      <c r="D108" s="38">
        <v>159.19999999999999</v>
      </c>
      <c r="E108" s="62">
        <v>0.4</v>
      </c>
      <c r="F108" s="79">
        <f t="shared" si="2"/>
        <v>63.68</v>
      </c>
      <c r="G108" s="22">
        <f t="shared" si="3"/>
        <v>-48.869195876288664</v>
      </c>
    </row>
    <row r="109" spans="1:7" s="63" customFormat="1" x14ac:dyDescent="0.25">
      <c r="A109" s="4">
        <v>47603</v>
      </c>
      <c r="B109" s="4"/>
      <c r="C109" s="32">
        <v>43.85876288659793</v>
      </c>
      <c r="D109" s="33">
        <v>159.4</v>
      </c>
      <c r="E109" s="62">
        <v>0.4</v>
      </c>
      <c r="F109" s="79">
        <f t="shared" si="2"/>
        <v>63.760000000000005</v>
      </c>
      <c r="G109" s="22">
        <f t="shared" si="3"/>
        <v>19.901237113402075</v>
      </c>
    </row>
    <row r="110" spans="1:7" s="63" customFormat="1" x14ac:dyDescent="0.25">
      <c r="A110" s="4">
        <v>856621</v>
      </c>
      <c r="B110" s="4"/>
      <c r="C110" s="32">
        <v>124.72708949873658</v>
      </c>
      <c r="D110" s="33">
        <v>159.63</v>
      </c>
      <c r="E110" s="62">
        <v>0.4</v>
      </c>
      <c r="F110" s="79">
        <f t="shared" si="2"/>
        <v>63.852000000000004</v>
      </c>
      <c r="G110" s="22">
        <f t="shared" si="3"/>
        <v>-60.875089498736571</v>
      </c>
    </row>
    <row r="111" spans="1:7" s="63" customFormat="1" x14ac:dyDescent="0.25">
      <c r="A111" s="13">
        <v>516233</v>
      </c>
      <c r="B111" s="4"/>
      <c r="C111" s="33">
        <v>73.912441860465108</v>
      </c>
      <c r="D111" s="33">
        <v>159.75</v>
      </c>
      <c r="E111" s="62">
        <v>0.4</v>
      </c>
      <c r="F111" s="79">
        <f t="shared" si="2"/>
        <v>63.900000000000006</v>
      </c>
      <c r="G111" s="22">
        <f t="shared" si="3"/>
        <v>-10.012441860465103</v>
      </c>
    </row>
    <row r="112" spans="1:7" s="63" customFormat="1" x14ac:dyDescent="0.25">
      <c r="A112" s="4">
        <v>973277</v>
      </c>
      <c r="B112" s="4"/>
      <c r="C112" s="32">
        <v>130.9814844997108</v>
      </c>
      <c r="D112" s="33">
        <v>160.03</v>
      </c>
      <c r="E112" s="62">
        <v>0.4</v>
      </c>
      <c r="F112" s="79">
        <f t="shared" si="2"/>
        <v>64.012</v>
      </c>
      <c r="G112" s="22">
        <f t="shared" si="3"/>
        <v>-66.969484499710802</v>
      </c>
    </row>
    <row r="113" spans="1:7" s="63" customFormat="1" x14ac:dyDescent="0.25">
      <c r="A113" s="4">
        <v>567704</v>
      </c>
      <c r="B113" s="4"/>
      <c r="C113" s="32">
        <v>138.8001385342186</v>
      </c>
      <c r="D113" s="33">
        <v>160.62</v>
      </c>
      <c r="E113" s="62">
        <v>0.4</v>
      </c>
      <c r="F113" s="79">
        <f t="shared" si="2"/>
        <v>64.248000000000005</v>
      </c>
      <c r="G113" s="22">
        <f t="shared" si="3"/>
        <v>-74.552138534218599</v>
      </c>
    </row>
    <row r="114" spans="1:7" s="63" customFormat="1" x14ac:dyDescent="0.25">
      <c r="A114" s="13">
        <v>528881</v>
      </c>
      <c r="B114" s="4"/>
      <c r="C114" s="32">
        <v>117.34089690721649</v>
      </c>
      <c r="D114" s="38">
        <v>160.62</v>
      </c>
      <c r="E114" s="62">
        <v>0.4</v>
      </c>
      <c r="F114" s="79">
        <f t="shared" si="2"/>
        <v>64.248000000000005</v>
      </c>
      <c r="G114" s="22">
        <f t="shared" si="3"/>
        <v>-53.092896907216485</v>
      </c>
    </row>
    <row r="115" spans="1:7" s="63" customFormat="1" x14ac:dyDescent="0.25">
      <c r="A115" s="13">
        <v>832502</v>
      </c>
      <c r="B115" s="13"/>
      <c r="C115" s="32">
        <v>127.64</v>
      </c>
      <c r="D115" s="38">
        <v>161.22999999999999</v>
      </c>
      <c r="E115" s="62">
        <v>0.4</v>
      </c>
      <c r="F115" s="79">
        <f t="shared" si="2"/>
        <v>64.492000000000004</v>
      </c>
      <c r="G115" s="22">
        <f t="shared" si="3"/>
        <v>-63.147999999999996</v>
      </c>
    </row>
    <row r="116" spans="1:7" s="63" customFormat="1" x14ac:dyDescent="0.25">
      <c r="A116" s="13">
        <v>61734</v>
      </c>
      <c r="B116" s="4"/>
      <c r="C116" s="32">
        <v>129.36465979381444</v>
      </c>
      <c r="D116" s="38">
        <v>161.93</v>
      </c>
      <c r="E116" s="62">
        <v>0.4</v>
      </c>
      <c r="F116" s="79">
        <f t="shared" si="2"/>
        <v>64.772000000000006</v>
      </c>
      <c r="G116" s="22">
        <f t="shared" si="3"/>
        <v>-64.592659793814434</v>
      </c>
    </row>
    <row r="117" spans="1:7" s="63" customFormat="1" x14ac:dyDescent="0.25">
      <c r="A117" s="4">
        <v>156997</v>
      </c>
      <c r="B117" s="4"/>
      <c r="C117" s="32">
        <v>83.779113515176363</v>
      </c>
      <c r="D117" s="33">
        <v>161.93</v>
      </c>
      <c r="E117" s="62">
        <v>0.4</v>
      </c>
      <c r="F117" s="79">
        <f t="shared" si="2"/>
        <v>64.772000000000006</v>
      </c>
      <c r="G117" s="22">
        <f t="shared" si="3"/>
        <v>-19.007113515176357</v>
      </c>
    </row>
    <row r="118" spans="1:7" s="63" customFormat="1" x14ac:dyDescent="0.25">
      <c r="A118" s="4">
        <v>839693</v>
      </c>
      <c r="B118" s="4"/>
      <c r="C118" s="32">
        <v>80.72</v>
      </c>
      <c r="D118" s="33">
        <v>163.30000000000001</v>
      </c>
      <c r="E118" s="62">
        <v>0.4</v>
      </c>
      <c r="F118" s="79">
        <f t="shared" si="2"/>
        <v>65.320000000000007</v>
      </c>
      <c r="G118" s="22">
        <f t="shared" si="3"/>
        <v>-15.399999999999991</v>
      </c>
    </row>
    <row r="119" spans="1:7" s="63" customFormat="1" x14ac:dyDescent="0.25">
      <c r="A119" s="4">
        <v>961295</v>
      </c>
      <c r="B119" s="4"/>
      <c r="C119" s="32">
        <v>85.705727154424494</v>
      </c>
      <c r="D119" s="33">
        <v>164.08</v>
      </c>
      <c r="E119" s="62">
        <v>0.4</v>
      </c>
      <c r="F119" s="79">
        <f t="shared" si="2"/>
        <v>65.632000000000005</v>
      </c>
      <c r="G119" s="22">
        <f t="shared" si="3"/>
        <v>-20.073727154424489</v>
      </c>
    </row>
    <row r="120" spans="1:7" s="63" customFormat="1" x14ac:dyDescent="0.25">
      <c r="A120" s="13">
        <v>954104</v>
      </c>
      <c r="B120" s="13"/>
      <c r="C120" s="32">
        <v>121.1</v>
      </c>
      <c r="D120" s="38">
        <v>164.48</v>
      </c>
      <c r="E120" s="62">
        <v>0.4</v>
      </c>
      <c r="F120" s="79">
        <f t="shared" si="2"/>
        <v>65.792000000000002</v>
      </c>
      <c r="G120" s="22">
        <f t="shared" si="3"/>
        <v>-55.307999999999993</v>
      </c>
    </row>
    <row r="121" spans="1:7" s="63" customFormat="1" x14ac:dyDescent="0.25">
      <c r="A121" s="13">
        <v>217958</v>
      </c>
      <c r="B121" s="13"/>
      <c r="C121" s="33">
        <v>135.26500932327676</v>
      </c>
      <c r="D121" s="38">
        <v>165.29</v>
      </c>
      <c r="E121" s="62">
        <v>0.4</v>
      </c>
      <c r="F121" s="79">
        <f t="shared" si="2"/>
        <v>66.116</v>
      </c>
      <c r="G121" s="22">
        <f t="shared" si="3"/>
        <v>-69.149009323276758</v>
      </c>
    </row>
    <row r="122" spans="1:7" s="63" customFormat="1" x14ac:dyDescent="0.25">
      <c r="A122" s="4">
        <v>847410</v>
      </c>
      <c r="B122" s="4"/>
      <c r="C122" s="32">
        <v>71.853073252812109</v>
      </c>
      <c r="D122" s="33">
        <v>165.45</v>
      </c>
      <c r="E122" s="62">
        <v>0.4</v>
      </c>
      <c r="F122" s="79">
        <f t="shared" si="2"/>
        <v>66.179999999999993</v>
      </c>
      <c r="G122" s="22">
        <f t="shared" si="3"/>
        <v>-5.6730732528121166</v>
      </c>
    </row>
    <row r="123" spans="1:7" s="63" customFormat="1" x14ac:dyDescent="0.25">
      <c r="A123" s="4">
        <v>840608</v>
      </c>
      <c r="B123" s="4"/>
      <c r="C123" s="32">
        <v>118.99934190809191</v>
      </c>
      <c r="D123" s="33">
        <v>167.01</v>
      </c>
      <c r="E123" s="62">
        <v>0.4</v>
      </c>
      <c r="F123" s="79">
        <f t="shared" si="2"/>
        <v>66.804000000000002</v>
      </c>
      <c r="G123" s="22">
        <f t="shared" si="3"/>
        <v>-52.195341908091905</v>
      </c>
    </row>
    <row r="124" spans="1:7" s="63" customFormat="1" x14ac:dyDescent="0.25">
      <c r="A124" s="13">
        <v>621293</v>
      </c>
      <c r="B124" s="4"/>
      <c r="C124" s="33">
        <v>120.34795154185022</v>
      </c>
      <c r="D124" s="33">
        <v>167.22</v>
      </c>
      <c r="E124" s="62">
        <v>0.4</v>
      </c>
      <c r="F124" s="79">
        <f t="shared" si="2"/>
        <v>66.888000000000005</v>
      </c>
      <c r="G124" s="22">
        <f t="shared" si="3"/>
        <v>-53.459951541850216</v>
      </c>
    </row>
    <row r="125" spans="1:7" s="63" customFormat="1" x14ac:dyDescent="0.25">
      <c r="A125" s="4">
        <v>837728</v>
      </c>
      <c r="B125" s="4"/>
      <c r="C125" s="32">
        <v>119.0603766164114</v>
      </c>
      <c r="D125" s="33">
        <v>168.71</v>
      </c>
      <c r="E125" s="62">
        <v>0.4</v>
      </c>
      <c r="F125" s="79">
        <f t="shared" si="2"/>
        <v>67.484000000000009</v>
      </c>
      <c r="G125" s="22">
        <f t="shared" si="3"/>
        <v>-51.576376616411395</v>
      </c>
    </row>
    <row r="126" spans="1:7" s="63" customFormat="1" x14ac:dyDescent="0.25">
      <c r="A126" s="4">
        <v>148939</v>
      </c>
      <c r="B126" s="4"/>
      <c r="C126" s="32">
        <v>123.60949301304002</v>
      </c>
      <c r="D126" s="33">
        <v>169.59</v>
      </c>
      <c r="E126" s="62">
        <v>0.4</v>
      </c>
      <c r="F126" s="79">
        <f t="shared" si="2"/>
        <v>67.835999999999999</v>
      </c>
      <c r="G126" s="22">
        <f t="shared" si="3"/>
        <v>-55.773493013040024</v>
      </c>
    </row>
    <row r="127" spans="1:7" s="63" customFormat="1" x14ac:dyDescent="0.25">
      <c r="A127" s="4">
        <v>48714</v>
      </c>
      <c r="B127" s="4"/>
      <c r="C127" s="32">
        <v>90.066842465753425</v>
      </c>
      <c r="D127" s="33">
        <v>170.63</v>
      </c>
      <c r="E127" s="62">
        <v>0.4</v>
      </c>
      <c r="F127" s="79">
        <f t="shared" si="2"/>
        <v>68.251999999999995</v>
      </c>
      <c r="G127" s="22">
        <f t="shared" si="3"/>
        <v>-21.814842465753429</v>
      </c>
    </row>
    <row r="128" spans="1:7" s="63" customFormat="1" x14ac:dyDescent="0.25">
      <c r="A128" s="13">
        <v>86233</v>
      </c>
      <c r="B128" s="13"/>
      <c r="C128" s="32">
        <v>120.52</v>
      </c>
      <c r="D128" s="38">
        <v>170.89</v>
      </c>
      <c r="E128" s="62">
        <v>0.4</v>
      </c>
      <c r="F128" s="79">
        <f t="shared" si="2"/>
        <v>68.355999999999995</v>
      </c>
      <c r="G128" s="22">
        <f t="shared" si="3"/>
        <v>-52.164000000000001</v>
      </c>
    </row>
    <row r="129" spans="1:7" s="63" customFormat="1" x14ac:dyDescent="0.25">
      <c r="A129" s="13">
        <v>852059</v>
      </c>
      <c r="B129" s="4"/>
      <c r="C129" s="32">
        <v>58.494615384615372</v>
      </c>
      <c r="D129" s="38">
        <v>170.89</v>
      </c>
      <c r="E129" s="62">
        <v>0.4</v>
      </c>
      <c r="F129" s="79">
        <f t="shared" ref="F129:F192" si="4">+D129*E129</f>
        <v>68.355999999999995</v>
      </c>
      <c r="G129" s="22">
        <f t="shared" ref="G129:G192" si="5">+F129-C129</f>
        <v>9.8613846153846225</v>
      </c>
    </row>
    <row r="130" spans="1:7" s="63" customFormat="1" x14ac:dyDescent="0.25">
      <c r="A130" s="4">
        <v>617786</v>
      </c>
      <c r="B130" s="4"/>
      <c r="C130" s="32">
        <v>75.241221883339705</v>
      </c>
      <c r="D130" s="33">
        <v>171.34</v>
      </c>
      <c r="E130" s="62">
        <v>0.4</v>
      </c>
      <c r="F130" s="79">
        <f t="shared" si="4"/>
        <v>68.536000000000001</v>
      </c>
      <c r="G130" s="22">
        <f t="shared" si="5"/>
        <v>-6.7052218833397035</v>
      </c>
    </row>
    <row r="131" spans="1:7" s="63" customFormat="1" x14ac:dyDescent="0.25">
      <c r="A131" s="4">
        <v>101093</v>
      </c>
      <c r="B131" s="4"/>
      <c r="C131" s="32">
        <v>124.83123421083698</v>
      </c>
      <c r="D131" s="33">
        <v>172.14</v>
      </c>
      <c r="E131" s="62">
        <v>0.4</v>
      </c>
      <c r="F131" s="79">
        <f t="shared" si="4"/>
        <v>68.855999999999995</v>
      </c>
      <c r="G131" s="22">
        <f t="shared" si="5"/>
        <v>-55.975234210836987</v>
      </c>
    </row>
    <row r="132" spans="1:7" s="63" customFormat="1" x14ac:dyDescent="0.25">
      <c r="A132" s="4">
        <v>593963</v>
      </c>
      <c r="B132" s="4"/>
      <c r="C132" s="32">
        <v>94.058100775193793</v>
      </c>
      <c r="D132" s="33">
        <v>172.15</v>
      </c>
      <c r="E132" s="62">
        <v>0.4</v>
      </c>
      <c r="F132" s="79">
        <f t="shared" si="4"/>
        <v>68.86</v>
      </c>
      <c r="G132" s="22">
        <f t="shared" si="5"/>
        <v>-25.198100775193794</v>
      </c>
    </row>
    <row r="133" spans="1:7" s="63" customFormat="1" x14ac:dyDescent="0.25">
      <c r="A133" s="4">
        <v>523473</v>
      </c>
      <c r="B133" s="4"/>
      <c r="C133" s="32">
        <v>55.024034237726113</v>
      </c>
      <c r="D133" s="33">
        <v>172.84</v>
      </c>
      <c r="E133" s="62">
        <v>0.4</v>
      </c>
      <c r="F133" s="79">
        <f t="shared" si="4"/>
        <v>69.13600000000001</v>
      </c>
      <c r="G133" s="22">
        <f t="shared" si="5"/>
        <v>14.111965762273897</v>
      </c>
    </row>
    <row r="134" spans="1:7" s="63" customFormat="1" x14ac:dyDescent="0.25">
      <c r="A134" s="13">
        <v>920211</v>
      </c>
      <c r="B134" s="4"/>
      <c r="C134" s="32">
        <v>89.341005400098169</v>
      </c>
      <c r="D134" s="38">
        <v>175.93</v>
      </c>
      <c r="E134" s="62">
        <v>0.4</v>
      </c>
      <c r="F134" s="79">
        <f t="shared" si="4"/>
        <v>70.372</v>
      </c>
      <c r="G134" s="22">
        <f t="shared" si="5"/>
        <v>-18.969005400098169</v>
      </c>
    </row>
    <row r="135" spans="1:7" s="63" customFormat="1" x14ac:dyDescent="0.25">
      <c r="A135" s="4">
        <v>854727</v>
      </c>
      <c r="B135" s="4"/>
      <c r="C135" s="32">
        <v>135.07136082474227</v>
      </c>
      <c r="D135" s="33">
        <v>176.58</v>
      </c>
      <c r="E135" s="62">
        <v>0.4</v>
      </c>
      <c r="F135" s="79">
        <f t="shared" si="4"/>
        <v>70.632000000000005</v>
      </c>
      <c r="G135" s="22">
        <f t="shared" si="5"/>
        <v>-64.439360824742266</v>
      </c>
    </row>
    <row r="136" spans="1:7" s="63" customFormat="1" x14ac:dyDescent="0.25">
      <c r="A136" s="4">
        <v>645653</v>
      </c>
      <c r="B136" s="4"/>
      <c r="C136" s="32">
        <v>143.56574829931972</v>
      </c>
      <c r="D136" s="33">
        <v>177.1</v>
      </c>
      <c r="E136" s="62">
        <v>0.4</v>
      </c>
      <c r="F136" s="79">
        <f t="shared" si="4"/>
        <v>70.84</v>
      </c>
      <c r="G136" s="22">
        <f t="shared" si="5"/>
        <v>-72.725748299319719</v>
      </c>
    </row>
    <row r="137" spans="1:7" s="63" customFormat="1" x14ac:dyDescent="0.25">
      <c r="A137" s="4">
        <v>89350</v>
      </c>
      <c r="B137" s="4"/>
      <c r="C137" s="32">
        <v>139.90782244789682</v>
      </c>
      <c r="D137" s="33">
        <v>177.24</v>
      </c>
      <c r="E137" s="62">
        <v>0.4</v>
      </c>
      <c r="F137" s="79">
        <f t="shared" si="4"/>
        <v>70.896000000000001</v>
      </c>
      <c r="G137" s="22">
        <f t="shared" si="5"/>
        <v>-69.011822447896819</v>
      </c>
    </row>
    <row r="138" spans="1:7" s="63" customFormat="1" x14ac:dyDescent="0.25">
      <c r="A138" s="4">
        <v>606342</v>
      </c>
      <c r="B138" s="4"/>
      <c r="C138" s="33">
        <v>95.821085271317813</v>
      </c>
      <c r="D138" s="33">
        <v>179</v>
      </c>
      <c r="E138" s="62">
        <v>0.4</v>
      </c>
      <c r="F138" s="79">
        <f t="shared" si="4"/>
        <v>71.600000000000009</v>
      </c>
      <c r="G138" s="22">
        <f t="shared" si="5"/>
        <v>-24.221085271317804</v>
      </c>
    </row>
    <row r="139" spans="1:7" s="63" customFormat="1" x14ac:dyDescent="0.25">
      <c r="A139" s="13">
        <v>17427</v>
      </c>
      <c r="B139" s="13"/>
      <c r="C139" s="32">
        <v>134.33908536585363</v>
      </c>
      <c r="D139" s="38">
        <v>179.69</v>
      </c>
      <c r="E139" s="62">
        <v>0.4</v>
      </c>
      <c r="F139" s="79">
        <f t="shared" si="4"/>
        <v>71.876000000000005</v>
      </c>
      <c r="G139" s="22">
        <f t="shared" si="5"/>
        <v>-62.46308536585363</v>
      </c>
    </row>
    <row r="140" spans="1:7" s="63" customFormat="1" x14ac:dyDescent="0.25">
      <c r="A140" s="13">
        <v>514806</v>
      </c>
      <c r="B140" s="13"/>
      <c r="C140" s="32">
        <v>80.84</v>
      </c>
      <c r="D140" s="38">
        <v>179.77</v>
      </c>
      <c r="E140" s="62">
        <v>0.4</v>
      </c>
      <c r="F140" s="79">
        <f t="shared" si="4"/>
        <v>71.908000000000001</v>
      </c>
      <c r="G140" s="22">
        <f t="shared" si="5"/>
        <v>-8.9320000000000022</v>
      </c>
    </row>
    <row r="141" spans="1:7" s="63" customFormat="1" x14ac:dyDescent="0.25">
      <c r="A141" s="13">
        <v>952946</v>
      </c>
      <c r="B141" s="4"/>
      <c r="C141" s="32">
        <v>49.338384615384626</v>
      </c>
      <c r="D141" s="38">
        <v>179.8</v>
      </c>
      <c r="E141" s="62">
        <v>0.4</v>
      </c>
      <c r="F141" s="79">
        <f t="shared" si="4"/>
        <v>71.92</v>
      </c>
      <c r="G141" s="22">
        <f t="shared" si="5"/>
        <v>22.581615384615375</v>
      </c>
    </row>
    <row r="142" spans="1:7" s="63" customFormat="1" x14ac:dyDescent="0.25">
      <c r="A142" s="4">
        <v>995830</v>
      </c>
      <c r="B142" s="4"/>
      <c r="C142" s="33">
        <v>131.23753287471081</v>
      </c>
      <c r="D142" s="33">
        <v>181.06</v>
      </c>
      <c r="E142" s="62">
        <v>0.4</v>
      </c>
      <c r="F142" s="79">
        <f t="shared" si="4"/>
        <v>72.424000000000007</v>
      </c>
      <c r="G142" s="22">
        <f t="shared" si="5"/>
        <v>-58.813532874710802</v>
      </c>
    </row>
    <row r="143" spans="1:7" s="63" customFormat="1" x14ac:dyDescent="0.25">
      <c r="A143" s="4">
        <v>553612</v>
      </c>
      <c r="B143" s="4"/>
      <c r="C143" s="32">
        <v>130.188507751938</v>
      </c>
      <c r="D143" s="33">
        <v>182.78</v>
      </c>
      <c r="E143" s="62">
        <v>0.4</v>
      </c>
      <c r="F143" s="79">
        <f t="shared" si="4"/>
        <v>73.112000000000009</v>
      </c>
      <c r="G143" s="22">
        <f t="shared" si="5"/>
        <v>-57.076507751937996</v>
      </c>
    </row>
    <row r="144" spans="1:7" s="63" customFormat="1" x14ac:dyDescent="0.25">
      <c r="A144" s="4">
        <v>19224</v>
      </c>
      <c r="B144" s="4"/>
      <c r="C144" s="32">
        <v>124.61981443298968</v>
      </c>
      <c r="D144" s="33">
        <v>183.62</v>
      </c>
      <c r="E144" s="62">
        <v>0.4</v>
      </c>
      <c r="F144" s="79">
        <f t="shared" si="4"/>
        <v>73.448000000000008</v>
      </c>
      <c r="G144" s="22">
        <f t="shared" si="5"/>
        <v>-51.171814432989677</v>
      </c>
    </row>
    <row r="145" spans="1:7" s="63" customFormat="1" x14ac:dyDescent="0.25">
      <c r="A145" s="4">
        <v>134228</v>
      </c>
      <c r="B145" s="4"/>
      <c r="C145" s="32">
        <v>90.762170542635658</v>
      </c>
      <c r="D145" s="33">
        <v>183.62</v>
      </c>
      <c r="E145" s="62">
        <v>0.4</v>
      </c>
      <c r="F145" s="79">
        <f t="shared" si="4"/>
        <v>73.448000000000008</v>
      </c>
      <c r="G145" s="22">
        <f t="shared" si="5"/>
        <v>-17.314170542635651</v>
      </c>
    </row>
    <row r="146" spans="1:7" s="63" customFormat="1" x14ac:dyDescent="0.25">
      <c r="A146" s="4">
        <v>997270</v>
      </c>
      <c r="B146" s="4"/>
      <c r="C146" s="32">
        <v>108.89960663662711</v>
      </c>
      <c r="D146" s="33">
        <v>184.29</v>
      </c>
      <c r="E146" s="62">
        <v>0.4</v>
      </c>
      <c r="F146" s="79">
        <f t="shared" si="4"/>
        <v>73.715999999999994</v>
      </c>
      <c r="G146" s="22">
        <f t="shared" si="5"/>
        <v>-35.183606636627118</v>
      </c>
    </row>
    <row r="147" spans="1:7" s="63" customFormat="1" x14ac:dyDescent="0.25">
      <c r="A147" s="4">
        <v>100017</v>
      </c>
      <c r="B147" s="4"/>
      <c r="C147" s="32">
        <v>136.86198643410853</v>
      </c>
      <c r="D147" s="33">
        <v>188.69</v>
      </c>
      <c r="E147" s="62">
        <v>0.4</v>
      </c>
      <c r="F147" s="79">
        <f t="shared" si="4"/>
        <v>75.475999999999999</v>
      </c>
      <c r="G147" s="22">
        <f t="shared" si="5"/>
        <v>-61.385986434108531</v>
      </c>
    </row>
    <row r="148" spans="1:7" s="63" customFormat="1" x14ac:dyDescent="0.25">
      <c r="A148" s="4">
        <v>965291</v>
      </c>
      <c r="B148" s="4"/>
      <c r="C148" s="32">
        <v>89.809669472502804</v>
      </c>
      <c r="D148" s="33">
        <v>191.15</v>
      </c>
      <c r="E148" s="62">
        <v>0.4</v>
      </c>
      <c r="F148" s="79">
        <f t="shared" si="4"/>
        <v>76.460000000000008</v>
      </c>
      <c r="G148" s="22">
        <f t="shared" si="5"/>
        <v>-13.349669472502796</v>
      </c>
    </row>
    <row r="149" spans="1:7" s="63" customFormat="1" x14ac:dyDescent="0.25">
      <c r="A149" s="13">
        <v>911502</v>
      </c>
      <c r="B149" s="13"/>
      <c r="C149" s="32">
        <v>135.78647790022512</v>
      </c>
      <c r="D149" s="38">
        <v>192.24</v>
      </c>
      <c r="E149" s="62">
        <v>0.4</v>
      </c>
      <c r="F149" s="79">
        <f t="shared" si="4"/>
        <v>76.896000000000015</v>
      </c>
      <c r="G149" s="22">
        <f t="shared" si="5"/>
        <v>-58.890477900225108</v>
      </c>
    </row>
    <row r="150" spans="1:7" s="63" customFormat="1" x14ac:dyDescent="0.25">
      <c r="A150" s="13">
        <v>972638</v>
      </c>
      <c r="B150" s="4"/>
      <c r="C150" s="33">
        <v>142.09750921375922</v>
      </c>
      <c r="D150" s="33">
        <v>195.99</v>
      </c>
      <c r="E150" s="62">
        <v>0.4</v>
      </c>
      <c r="F150" s="79">
        <f t="shared" si="4"/>
        <v>78.396000000000015</v>
      </c>
      <c r="G150" s="22">
        <f t="shared" si="5"/>
        <v>-63.701509213759209</v>
      </c>
    </row>
    <row r="151" spans="1:7" s="63" customFormat="1" x14ac:dyDescent="0.25">
      <c r="A151" s="4">
        <v>954364</v>
      </c>
      <c r="B151" s="4"/>
      <c r="C151" s="32">
        <v>34.654147286821711</v>
      </c>
      <c r="D151" s="33">
        <v>196.37</v>
      </c>
      <c r="E151" s="62">
        <v>0.4</v>
      </c>
      <c r="F151" s="79">
        <f t="shared" si="4"/>
        <v>78.548000000000002</v>
      </c>
      <c r="G151" s="22">
        <f t="shared" si="5"/>
        <v>43.893852713178291</v>
      </c>
    </row>
    <row r="152" spans="1:7" s="63" customFormat="1" x14ac:dyDescent="0.25">
      <c r="A152" s="13">
        <v>544583</v>
      </c>
      <c r="B152" s="4"/>
      <c r="C152" s="33">
        <v>22.648782961460455</v>
      </c>
      <c r="D152" s="33">
        <v>197.19</v>
      </c>
      <c r="E152" s="62">
        <v>0.4</v>
      </c>
      <c r="F152" s="79">
        <f t="shared" si="4"/>
        <v>78.876000000000005</v>
      </c>
      <c r="G152" s="22">
        <f t="shared" si="5"/>
        <v>56.22721703853955</v>
      </c>
    </row>
    <row r="153" spans="1:7" s="63" customFormat="1" x14ac:dyDescent="0.25">
      <c r="A153" s="4">
        <v>603724</v>
      </c>
      <c r="B153" s="4"/>
      <c r="C153" s="32">
        <v>114.70228270359777</v>
      </c>
      <c r="D153" s="33">
        <v>197.81</v>
      </c>
      <c r="E153" s="62">
        <v>0.4</v>
      </c>
      <c r="F153" s="79">
        <f t="shared" si="4"/>
        <v>79.124000000000009</v>
      </c>
      <c r="G153" s="22">
        <f t="shared" si="5"/>
        <v>-35.578282703597765</v>
      </c>
    </row>
    <row r="154" spans="1:7" s="63" customFormat="1" x14ac:dyDescent="0.25">
      <c r="A154" s="4">
        <v>857947</v>
      </c>
      <c r="B154" s="4"/>
      <c r="C154" s="32">
        <v>147.01027884421094</v>
      </c>
      <c r="D154" s="33">
        <v>197.88</v>
      </c>
      <c r="E154" s="62">
        <v>0.4</v>
      </c>
      <c r="F154" s="79">
        <f t="shared" si="4"/>
        <v>79.152000000000001</v>
      </c>
      <c r="G154" s="22">
        <f t="shared" si="5"/>
        <v>-67.858278844210943</v>
      </c>
    </row>
    <row r="155" spans="1:7" s="63" customFormat="1" x14ac:dyDescent="0.25">
      <c r="A155" s="4">
        <v>17960</v>
      </c>
      <c r="B155" s="4"/>
      <c r="C155" s="32">
        <v>50.487412153782543</v>
      </c>
      <c r="D155" s="33">
        <v>198.3</v>
      </c>
      <c r="E155" s="62">
        <v>0.4</v>
      </c>
      <c r="F155" s="79">
        <f t="shared" si="4"/>
        <v>79.320000000000007</v>
      </c>
      <c r="G155" s="22">
        <f t="shared" si="5"/>
        <v>28.832587846217464</v>
      </c>
    </row>
    <row r="156" spans="1:7" s="63" customFormat="1" x14ac:dyDescent="0.25">
      <c r="A156" s="4">
        <v>10893</v>
      </c>
      <c r="B156" s="4"/>
      <c r="C156" s="33">
        <v>156.74392424242424</v>
      </c>
      <c r="D156" s="33">
        <v>198.42</v>
      </c>
      <c r="E156" s="62">
        <v>0.4</v>
      </c>
      <c r="F156" s="79">
        <f t="shared" si="4"/>
        <v>79.367999999999995</v>
      </c>
      <c r="G156" s="22">
        <f t="shared" si="5"/>
        <v>-77.375924242424247</v>
      </c>
    </row>
    <row r="157" spans="1:7" s="63" customFormat="1" x14ac:dyDescent="0.25">
      <c r="A157" s="13">
        <v>550522</v>
      </c>
      <c r="B157" s="4"/>
      <c r="C157" s="32">
        <v>95.873890109890112</v>
      </c>
      <c r="D157" s="38">
        <v>198.88</v>
      </c>
      <c r="E157" s="62">
        <v>0.4</v>
      </c>
      <c r="F157" s="79">
        <f t="shared" si="4"/>
        <v>79.552000000000007</v>
      </c>
      <c r="G157" s="22">
        <f t="shared" si="5"/>
        <v>-16.321890109890106</v>
      </c>
    </row>
    <row r="158" spans="1:7" s="63" customFormat="1" x14ac:dyDescent="0.25">
      <c r="A158" s="4">
        <v>157245</v>
      </c>
      <c r="B158" s="4"/>
      <c r="C158" s="32">
        <v>84.683003875968993</v>
      </c>
      <c r="D158" s="33">
        <v>198.88</v>
      </c>
      <c r="E158" s="62">
        <v>0.4</v>
      </c>
      <c r="F158" s="79">
        <f t="shared" si="4"/>
        <v>79.552000000000007</v>
      </c>
      <c r="G158" s="22">
        <f t="shared" si="5"/>
        <v>-5.131003875968986</v>
      </c>
    </row>
    <row r="159" spans="1:7" s="63" customFormat="1" x14ac:dyDescent="0.25">
      <c r="A159" s="4">
        <v>589684</v>
      </c>
      <c r="B159" s="4"/>
      <c r="C159" s="32">
        <v>110.48711765865197</v>
      </c>
      <c r="D159" s="33">
        <v>200.19</v>
      </c>
      <c r="E159" s="62">
        <v>0.65</v>
      </c>
      <c r="F159" s="79">
        <f t="shared" si="4"/>
        <v>130.12350000000001</v>
      </c>
      <c r="G159" s="22">
        <f t="shared" si="5"/>
        <v>19.636382341348039</v>
      </c>
    </row>
    <row r="160" spans="1:7" s="63" customFormat="1" x14ac:dyDescent="0.25">
      <c r="A160" s="4">
        <v>986295</v>
      </c>
      <c r="B160" s="4"/>
      <c r="C160" s="33">
        <v>80.135320011264525</v>
      </c>
      <c r="D160" s="33">
        <v>200.77</v>
      </c>
      <c r="E160" s="62">
        <v>0.65</v>
      </c>
      <c r="F160" s="79">
        <f t="shared" si="4"/>
        <v>130.50050000000002</v>
      </c>
      <c r="G160" s="22">
        <f t="shared" si="5"/>
        <v>50.365179988735491</v>
      </c>
    </row>
    <row r="161" spans="1:7" s="63" customFormat="1" x14ac:dyDescent="0.25">
      <c r="A161" s="13">
        <v>575928</v>
      </c>
      <c r="B161" s="4"/>
      <c r="C161" s="33">
        <v>87.821411042944774</v>
      </c>
      <c r="D161" s="33">
        <v>200.92</v>
      </c>
      <c r="E161" s="62">
        <v>0.65</v>
      </c>
      <c r="F161" s="79">
        <f t="shared" si="4"/>
        <v>130.59799999999998</v>
      </c>
      <c r="G161" s="22">
        <f t="shared" si="5"/>
        <v>42.77658895705521</v>
      </c>
    </row>
    <row r="162" spans="1:7" s="63" customFormat="1" x14ac:dyDescent="0.25">
      <c r="A162" s="13">
        <v>643979</v>
      </c>
      <c r="B162" s="13"/>
      <c r="C162" s="32">
        <v>169.91</v>
      </c>
      <c r="D162" s="38">
        <v>201.43</v>
      </c>
      <c r="E162" s="62">
        <v>0.65</v>
      </c>
      <c r="F162" s="79">
        <f t="shared" si="4"/>
        <v>130.92950000000002</v>
      </c>
      <c r="G162" s="22">
        <f t="shared" si="5"/>
        <v>-38.980499999999978</v>
      </c>
    </row>
    <row r="163" spans="1:7" s="63" customFormat="1" x14ac:dyDescent="0.25">
      <c r="A163" s="13">
        <v>212874</v>
      </c>
      <c r="B163" s="13"/>
      <c r="C163" s="32">
        <v>119.14664728682169</v>
      </c>
      <c r="D163" s="38">
        <v>203.1</v>
      </c>
      <c r="E163" s="62">
        <v>0.65</v>
      </c>
      <c r="F163" s="79">
        <f t="shared" si="4"/>
        <v>132.01500000000001</v>
      </c>
      <c r="G163" s="22">
        <f t="shared" si="5"/>
        <v>12.868352713178325</v>
      </c>
    </row>
    <row r="164" spans="1:7" s="63" customFormat="1" x14ac:dyDescent="0.25">
      <c r="A164" s="13">
        <v>217557</v>
      </c>
      <c r="B164" s="13"/>
      <c r="C164" s="32">
        <v>98.68</v>
      </c>
      <c r="D164" s="38">
        <v>204.01</v>
      </c>
      <c r="E164" s="62">
        <v>0.65</v>
      </c>
      <c r="F164" s="79">
        <f t="shared" si="4"/>
        <v>132.60650000000001</v>
      </c>
      <c r="G164" s="22">
        <f t="shared" si="5"/>
        <v>33.926500000000004</v>
      </c>
    </row>
    <row r="165" spans="1:7" s="63" customFormat="1" x14ac:dyDescent="0.25">
      <c r="A165" s="4">
        <v>834042</v>
      </c>
      <c r="B165" s="4"/>
      <c r="C165" s="32">
        <v>168.06738461538461</v>
      </c>
      <c r="D165" s="33">
        <v>204.01</v>
      </c>
      <c r="E165" s="62">
        <v>0.65</v>
      </c>
      <c r="F165" s="79">
        <f t="shared" si="4"/>
        <v>132.60650000000001</v>
      </c>
      <c r="G165" s="22">
        <f t="shared" si="5"/>
        <v>-35.4608846153846</v>
      </c>
    </row>
    <row r="166" spans="1:7" s="63" customFormat="1" x14ac:dyDescent="0.25">
      <c r="A166" s="4">
        <v>856888</v>
      </c>
      <c r="B166" s="4"/>
      <c r="C166" s="33">
        <v>160.21555025020379</v>
      </c>
      <c r="D166" s="33">
        <v>207.39</v>
      </c>
      <c r="E166" s="62">
        <v>0.65</v>
      </c>
      <c r="F166" s="79">
        <f t="shared" si="4"/>
        <v>134.80349999999999</v>
      </c>
      <c r="G166" s="22">
        <f t="shared" si="5"/>
        <v>-25.412050250203805</v>
      </c>
    </row>
    <row r="167" spans="1:7" s="63" customFormat="1" x14ac:dyDescent="0.25">
      <c r="A167" s="13">
        <v>880648</v>
      </c>
      <c r="B167" s="4"/>
      <c r="C167" s="32">
        <v>147.36375257731959</v>
      </c>
      <c r="D167" s="38">
        <v>207.83</v>
      </c>
      <c r="E167" s="62">
        <v>0.65</v>
      </c>
      <c r="F167" s="79">
        <f t="shared" si="4"/>
        <v>135.08950000000002</v>
      </c>
      <c r="G167" s="22">
        <f t="shared" si="5"/>
        <v>-12.274252577319572</v>
      </c>
    </row>
    <row r="168" spans="1:7" s="63" customFormat="1" x14ac:dyDescent="0.25">
      <c r="A168" s="13">
        <v>207289</v>
      </c>
      <c r="B168" s="13"/>
      <c r="C168" s="38">
        <v>166.51273984910063</v>
      </c>
      <c r="D168" s="38">
        <v>208.45</v>
      </c>
      <c r="E168" s="62">
        <v>0.65</v>
      </c>
      <c r="F168" s="79">
        <f t="shared" si="4"/>
        <v>135.49250000000001</v>
      </c>
      <c r="G168" s="22">
        <f t="shared" si="5"/>
        <v>-31.020239849100619</v>
      </c>
    </row>
    <row r="169" spans="1:7" s="63" customFormat="1" x14ac:dyDescent="0.25">
      <c r="A169" s="4">
        <v>953205</v>
      </c>
      <c r="B169" s="4"/>
      <c r="C169" s="33">
        <v>62.818162475822064</v>
      </c>
      <c r="D169" s="33">
        <v>208.47</v>
      </c>
      <c r="E169" s="62">
        <v>0.65</v>
      </c>
      <c r="F169" s="79">
        <f t="shared" si="4"/>
        <v>135.50550000000001</v>
      </c>
      <c r="G169" s="22">
        <f t="shared" si="5"/>
        <v>72.687337524177948</v>
      </c>
    </row>
    <row r="170" spans="1:7" s="63" customFormat="1" x14ac:dyDescent="0.25">
      <c r="A170" s="13">
        <v>505871</v>
      </c>
      <c r="B170" s="4"/>
      <c r="C170" s="32">
        <v>151.19905806975871</v>
      </c>
      <c r="D170" s="38">
        <v>209.13</v>
      </c>
      <c r="E170" s="62">
        <v>0.65</v>
      </c>
      <c r="F170" s="79">
        <f t="shared" si="4"/>
        <v>135.93450000000001</v>
      </c>
      <c r="G170" s="22">
        <f t="shared" si="5"/>
        <v>-15.264558069758692</v>
      </c>
    </row>
    <row r="171" spans="1:7" s="63" customFormat="1" x14ac:dyDescent="0.25">
      <c r="A171" s="13">
        <v>624107</v>
      </c>
      <c r="B171" s="13"/>
      <c r="C171" s="33">
        <v>129.12945504087193</v>
      </c>
      <c r="D171" s="38">
        <v>212.07</v>
      </c>
      <c r="E171" s="62">
        <v>0.65</v>
      </c>
      <c r="F171" s="79">
        <f t="shared" si="4"/>
        <v>137.84549999999999</v>
      </c>
      <c r="G171" s="22">
        <f t="shared" si="5"/>
        <v>8.7160449591280553</v>
      </c>
    </row>
    <row r="172" spans="1:7" s="63" customFormat="1" x14ac:dyDescent="0.25">
      <c r="A172" s="4">
        <v>38737</v>
      </c>
      <c r="B172" s="4"/>
      <c r="C172" s="32">
        <v>130.8486649484536</v>
      </c>
      <c r="D172" s="33">
        <v>212.93</v>
      </c>
      <c r="E172" s="62">
        <v>0.65</v>
      </c>
      <c r="F172" s="79">
        <f t="shared" si="4"/>
        <v>138.40450000000001</v>
      </c>
      <c r="G172" s="22">
        <f t="shared" si="5"/>
        <v>7.5558350515464099</v>
      </c>
    </row>
    <row r="173" spans="1:7" s="63" customFormat="1" x14ac:dyDescent="0.25">
      <c r="A173" s="4">
        <v>65477</v>
      </c>
      <c r="B173" s="4"/>
      <c r="C173" s="32">
        <v>91.152234432234422</v>
      </c>
      <c r="D173" s="33">
        <v>212.93</v>
      </c>
      <c r="E173" s="62">
        <v>0.65</v>
      </c>
      <c r="F173" s="79">
        <f t="shared" si="4"/>
        <v>138.40450000000001</v>
      </c>
      <c r="G173" s="22">
        <f t="shared" si="5"/>
        <v>47.252265567765591</v>
      </c>
    </row>
    <row r="174" spans="1:7" s="63" customFormat="1" x14ac:dyDescent="0.25">
      <c r="A174" s="4">
        <v>997394</v>
      </c>
      <c r="B174" s="4"/>
      <c r="C174" s="32">
        <v>167.84329358487582</v>
      </c>
      <c r="D174" s="33">
        <v>212.93</v>
      </c>
      <c r="E174" s="62">
        <v>0.65</v>
      </c>
      <c r="F174" s="79">
        <f t="shared" si="4"/>
        <v>138.40450000000001</v>
      </c>
      <c r="G174" s="22">
        <f t="shared" si="5"/>
        <v>-29.43879358487581</v>
      </c>
    </row>
    <row r="175" spans="1:7" s="63" customFormat="1" x14ac:dyDescent="0.25">
      <c r="A175" s="4">
        <v>921232</v>
      </c>
      <c r="B175" s="4"/>
      <c r="C175" s="32">
        <v>122.5465009030025</v>
      </c>
      <c r="D175" s="33">
        <v>212.95</v>
      </c>
      <c r="E175" s="62">
        <v>0.65</v>
      </c>
      <c r="F175" s="79">
        <f t="shared" si="4"/>
        <v>138.41749999999999</v>
      </c>
      <c r="G175" s="22">
        <f t="shared" si="5"/>
        <v>15.870999096997494</v>
      </c>
    </row>
    <row r="176" spans="1:7" s="63" customFormat="1" x14ac:dyDescent="0.25">
      <c r="A176" s="4">
        <v>836476</v>
      </c>
      <c r="B176" s="4"/>
      <c r="C176" s="32">
        <v>74.497225370916141</v>
      </c>
      <c r="D176" s="33">
        <v>212.98</v>
      </c>
      <c r="E176" s="62">
        <v>0.65</v>
      </c>
      <c r="F176" s="79">
        <f t="shared" si="4"/>
        <v>138.43700000000001</v>
      </c>
      <c r="G176" s="22">
        <f t="shared" si="5"/>
        <v>63.939774629083871</v>
      </c>
    </row>
    <row r="177" spans="1:7" s="63" customFormat="1" x14ac:dyDescent="0.25">
      <c r="A177" s="4">
        <v>831002</v>
      </c>
      <c r="B177" s="4"/>
      <c r="C177" s="32">
        <v>162.87782417582417</v>
      </c>
      <c r="D177" s="33">
        <v>213.26</v>
      </c>
      <c r="E177" s="62">
        <v>0.65</v>
      </c>
      <c r="F177" s="79">
        <f t="shared" si="4"/>
        <v>138.619</v>
      </c>
      <c r="G177" s="22">
        <f t="shared" si="5"/>
        <v>-24.258824175824174</v>
      </c>
    </row>
    <row r="178" spans="1:7" s="63" customFormat="1" x14ac:dyDescent="0.25">
      <c r="A178" s="4">
        <v>604551</v>
      </c>
      <c r="B178" s="4"/>
      <c r="C178" s="32">
        <v>118.52624511482489</v>
      </c>
      <c r="D178" s="33">
        <v>213.5</v>
      </c>
      <c r="E178" s="62">
        <v>0.65</v>
      </c>
      <c r="F178" s="79">
        <f t="shared" si="4"/>
        <v>138.77500000000001</v>
      </c>
      <c r="G178" s="22">
        <f t="shared" si="5"/>
        <v>20.248754885175117</v>
      </c>
    </row>
    <row r="179" spans="1:7" s="63" customFormat="1" x14ac:dyDescent="0.25">
      <c r="A179" s="4">
        <v>629678</v>
      </c>
      <c r="B179" s="4"/>
      <c r="C179" s="32">
        <v>167.65953488372091</v>
      </c>
      <c r="D179" s="33">
        <v>216.89</v>
      </c>
      <c r="E179" s="62">
        <v>0.65</v>
      </c>
      <c r="F179" s="79">
        <f t="shared" si="4"/>
        <v>140.9785</v>
      </c>
      <c r="G179" s="22">
        <f t="shared" si="5"/>
        <v>-26.681034883720912</v>
      </c>
    </row>
    <row r="180" spans="1:7" s="63" customFormat="1" x14ac:dyDescent="0.25">
      <c r="A180" s="4">
        <v>975947</v>
      </c>
      <c r="B180" s="4"/>
      <c r="C180" s="32">
        <v>115.9889010989011</v>
      </c>
      <c r="D180" s="33">
        <v>218.03</v>
      </c>
      <c r="E180" s="62">
        <v>0.65</v>
      </c>
      <c r="F180" s="79">
        <f t="shared" si="4"/>
        <v>141.71950000000001</v>
      </c>
      <c r="G180" s="22">
        <f t="shared" si="5"/>
        <v>25.730598901098915</v>
      </c>
    </row>
    <row r="181" spans="1:7" s="63" customFormat="1" x14ac:dyDescent="0.25">
      <c r="A181" s="4">
        <v>64265</v>
      </c>
      <c r="B181" s="4"/>
      <c r="C181" s="32">
        <v>154.15845930232558</v>
      </c>
      <c r="D181" s="33">
        <v>219.16</v>
      </c>
      <c r="E181" s="62">
        <v>0.65</v>
      </c>
      <c r="F181" s="79">
        <f t="shared" si="4"/>
        <v>142.45400000000001</v>
      </c>
      <c r="G181" s="22">
        <f t="shared" si="5"/>
        <v>-11.704459302325574</v>
      </c>
    </row>
    <row r="182" spans="1:7" s="63" customFormat="1" x14ac:dyDescent="0.25">
      <c r="A182" s="4">
        <v>542412</v>
      </c>
      <c r="B182" s="4"/>
      <c r="C182" s="32">
        <v>115.38182965916198</v>
      </c>
      <c r="D182" s="33">
        <v>220.44</v>
      </c>
      <c r="E182" s="62">
        <v>0.65</v>
      </c>
      <c r="F182" s="79">
        <f t="shared" si="4"/>
        <v>143.286</v>
      </c>
      <c r="G182" s="22">
        <f t="shared" si="5"/>
        <v>27.904170340838022</v>
      </c>
    </row>
    <row r="183" spans="1:7" s="63" customFormat="1" x14ac:dyDescent="0.25">
      <c r="A183" s="13">
        <v>856880</v>
      </c>
      <c r="B183" s="4"/>
      <c r="C183" s="32">
        <v>79.108696419437337</v>
      </c>
      <c r="D183" s="38">
        <v>220.58</v>
      </c>
      <c r="E183" s="62">
        <v>0.65</v>
      </c>
      <c r="F183" s="79">
        <f t="shared" si="4"/>
        <v>143.37700000000001</v>
      </c>
      <c r="G183" s="22">
        <f t="shared" si="5"/>
        <v>64.268303580562673</v>
      </c>
    </row>
    <row r="184" spans="1:7" s="63" customFormat="1" x14ac:dyDescent="0.25">
      <c r="A184" s="13">
        <v>515680</v>
      </c>
      <c r="B184" s="4"/>
      <c r="C184" s="32">
        <v>190.68288659793814</v>
      </c>
      <c r="D184" s="38">
        <v>220.58</v>
      </c>
      <c r="E184" s="62">
        <v>0.65</v>
      </c>
      <c r="F184" s="79">
        <f t="shared" si="4"/>
        <v>143.37700000000001</v>
      </c>
      <c r="G184" s="22">
        <f t="shared" si="5"/>
        <v>-47.305886597938127</v>
      </c>
    </row>
    <row r="185" spans="1:7" s="63" customFormat="1" x14ac:dyDescent="0.25">
      <c r="A185" s="4">
        <v>998892</v>
      </c>
      <c r="B185" s="4"/>
      <c r="C185" s="32">
        <v>138.60862849779085</v>
      </c>
      <c r="D185" s="33">
        <v>222.05</v>
      </c>
      <c r="E185" s="62">
        <v>0.65</v>
      </c>
      <c r="F185" s="79">
        <f t="shared" si="4"/>
        <v>144.33250000000001</v>
      </c>
      <c r="G185" s="22">
        <f t="shared" si="5"/>
        <v>5.723871502209164</v>
      </c>
    </row>
    <row r="186" spans="1:7" s="63" customFormat="1" x14ac:dyDescent="0.25">
      <c r="A186" s="4">
        <v>28058</v>
      </c>
      <c r="B186" s="4"/>
      <c r="C186" s="32">
        <v>172.73484151785712</v>
      </c>
      <c r="D186" s="33">
        <v>223.15</v>
      </c>
      <c r="E186" s="62">
        <v>0.65</v>
      </c>
      <c r="F186" s="79">
        <f t="shared" si="4"/>
        <v>145.04750000000001</v>
      </c>
      <c r="G186" s="22">
        <f t="shared" si="5"/>
        <v>-27.687341517857107</v>
      </c>
    </row>
    <row r="187" spans="1:7" s="63" customFormat="1" x14ac:dyDescent="0.25">
      <c r="A187" s="4">
        <v>945230</v>
      </c>
      <c r="B187" s="4"/>
      <c r="C187" s="32">
        <v>171.71463178294573</v>
      </c>
      <c r="D187" s="33">
        <v>223.15</v>
      </c>
      <c r="E187" s="62">
        <v>0.65</v>
      </c>
      <c r="F187" s="79">
        <f t="shared" si="4"/>
        <v>145.04750000000001</v>
      </c>
      <c r="G187" s="22">
        <f t="shared" si="5"/>
        <v>-26.667131782945717</v>
      </c>
    </row>
    <row r="188" spans="1:7" s="63" customFormat="1" x14ac:dyDescent="0.25">
      <c r="A188" s="13">
        <v>78738</v>
      </c>
      <c r="B188" s="13"/>
      <c r="C188" s="32">
        <v>110.9</v>
      </c>
      <c r="D188" s="38">
        <v>226.94</v>
      </c>
      <c r="E188" s="62">
        <v>0.65</v>
      </c>
      <c r="F188" s="79">
        <f t="shared" si="4"/>
        <v>147.511</v>
      </c>
      <c r="G188" s="22">
        <f t="shared" si="5"/>
        <v>36.61099999999999</v>
      </c>
    </row>
    <row r="189" spans="1:7" s="63" customFormat="1" x14ac:dyDescent="0.25">
      <c r="A189" s="13">
        <v>944459</v>
      </c>
      <c r="B189" s="4"/>
      <c r="C189" s="32">
        <v>67.038750000000022</v>
      </c>
      <c r="D189" s="38">
        <v>226.94</v>
      </c>
      <c r="E189" s="62">
        <v>0.65</v>
      </c>
      <c r="F189" s="79">
        <f t="shared" si="4"/>
        <v>147.511</v>
      </c>
      <c r="G189" s="22">
        <f t="shared" si="5"/>
        <v>80.472249999999974</v>
      </c>
    </row>
    <row r="190" spans="1:7" s="63" customFormat="1" x14ac:dyDescent="0.25">
      <c r="A190" s="4">
        <v>39353</v>
      </c>
      <c r="B190" s="4"/>
      <c r="C190" s="33">
        <v>176.93403651115619</v>
      </c>
      <c r="D190" s="33">
        <v>227.18</v>
      </c>
      <c r="E190" s="62">
        <v>0.65</v>
      </c>
      <c r="F190" s="79">
        <f t="shared" si="4"/>
        <v>147.667</v>
      </c>
      <c r="G190" s="22">
        <f t="shared" si="5"/>
        <v>-29.267036511156192</v>
      </c>
    </row>
    <row r="191" spans="1:7" s="63" customFormat="1" x14ac:dyDescent="0.25">
      <c r="A191" s="4">
        <v>945442</v>
      </c>
      <c r="B191" s="4"/>
      <c r="C191" s="32">
        <v>75.289679230152373</v>
      </c>
      <c r="D191" s="33">
        <v>229.06</v>
      </c>
      <c r="E191" s="62">
        <v>0.65</v>
      </c>
      <c r="F191" s="79">
        <f t="shared" si="4"/>
        <v>148.88900000000001</v>
      </c>
      <c r="G191" s="22">
        <f t="shared" si="5"/>
        <v>73.599320769847637</v>
      </c>
    </row>
    <row r="192" spans="1:7" s="63" customFormat="1" x14ac:dyDescent="0.25">
      <c r="A192" s="4">
        <v>848086</v>
      </c>
      <c r="B192" s="4"/>
      <c r="C192" s="32">
        <v>131.66477586382575</v>
      </c>
      <c r="D192" s="33">
        <v>230.11</v>
      </c>
      <c r="E192" s="62">
        <v>0.65</v>
      </c>
      <c r="F192" s="79">
        <f t="shared" si="4"/>
        <v>149.57150000000001</v>
      </c>
      <c r="G192" s="22">
        <f t="shared" si="5"/>
        <v>17.906724136174262</v>
      </c>
    </row>
    <row r="193" spans="1:7" s="63" customFormat="1" x14ac:dyDescent="0.25">
      <c r="A193" s="13">
        <v>125987</v>
      </c>
      <c r="B193" s="13"/>
      <c r="C193" s="32">
        <v>166.5</v>
      </c>
      <c r="D193" s="38">
        <v>231.33</v>
      </c>
      <c r="E193" s="62">
        <v>0.65</v>
      </c>
      <c r="F193" s="79">
        <f t="shared" ref="F193:F255" si="6">+D193*E193</f>
        <v>150.36450000000002</v>
      </c>
      <c r="G193" s="22">
        <f t="shared" ref="G193:G255" si="7">+F193-C193</f>
        <v>-16.135499999999979</v>
      </c>
    </row>
    <row r="194" spans="1:7" s="63" customFormat="1" x14ac:dyDescent="0.25">
      <c r="A194" s="13">
        <v>627252</v>
      </c>
      <c r="B194" s="13"/>
      <c r="C194" s="38">
        <v>193.89117863514718</v>
      </c>
      <c r="D194" s="38">
        <v>234.09</v>
      </c>
      <c r="E194" s="62">
        <v>0.65</v>
      </c>
      <c r="F194" s="79">
        <f t="shared" si="6"/>
        <v>152.1585</v>
      </c>
      <c r="G194" s="22">
        <f t="shared" si="7"/>
        <v>-41.732678635147181</v>
      </c>
    </row>
    <row r="195" spans="1:7" s="63" customFormat="1" x14ac:dyDescent="0.25">
      <c r="A195" s="4">
        <v>222875</v>
      </c>
      <c r="B195" s="4"/>
      <c r="C195" s="32">
        <v>196.4012240430574</v>
      </c>
      <c r="D195" s="33">
        <v>236.4</v>
      </c>
      <c r="E195" s="62">
        <v>0.65</v>
      </c>
      <c r="F195" s="79">
        <f t="shared" si="6"/>
        <v>153.66</v>
      </c>
      <c r="G195" s="22">
        <f t="shared" si="7"/>
        <v>-42.7412240430574</v>
      </c>
    </row>
    <row r="196" spans="1:7" s="63" customFormat="1" x14ac:dyDescent="0.25">
      <c r="A196" s="4">
        <v>142871</v>
      </c>
      <c r="B196" s="4"/>
      <c r="C196" s="33">
        <v>122.99415697674418</v>
      </c>
      <c r="D196" s="33">
        <v>237.08</v>
      </c>
      <c r="E196" s="62">
        <v>0.65</v>
      </c>
      <c r="F196" s="79">
        <f t="shared" si="6"/>
        <v>154.102</v>
      </c>
      <c r="G196" s="22">
        <f t="shared" si="7"/>
        <v>31.107843023255825</v>
      </c>
    </row>
    <row r="197" spans="1:7" s="63" customFormat="1" x14ac:dyDescent="0.25">
      <c r="A197" s="13">
        <v>548727</v>
      </c>
      <c r="B197" s="13"/>
      <c r="C197" s="32">
        <v>117.88</v>
      </c>
      <c r="D197" s="38">
        <v>237.13</v>
      </c>
      <c r="E197" s="62">
        <v>0.65</v>
      </c>
      <c r="F197" s="79">
        <f t="shared" si="6"/>
        <v>154.1345</v>
      </c>
      <c r="G197" s="22">
        <f t="shared" si="7"/>
        <v>36.254500000000007</v>
      </c>
    </row>
    <row r="198" spans="1:7" s="63" customFormat="1" x14ac:dyDescent="0.25">
      <c r="A198" s="4">
        <v>106491</v>
      </c>
      <c r="B198" s="4"/>
      <c r="C198" s="33">
        <v>178.02534883720932</v>
      </c>
      <c r="D198" s="33">
        <v>238.34</v>
      </c>
      <c r="E198" s="62">
        <v>0.65</v>
      </c>
      <c r="F198" s="79">
        <f t="shared" si="6"/>
        <v>154.92100000000002</v>
      </c>
      <c r="G198" s="22">
        <f t="shared" si="7"/>
        <v>-23.104348837209301</v>
      </c>
    </row>
    <row r="199" spans="1:7" s="63" customFormat="1" x14ac:dyDescent="0.25">
      <c r="A199" s="4">
        <v>541836</v>
      </c>
      <c r="B199" s="4"/>
      <c r="C199" s="33">
        <v>165.75854651162791</v>
      </c>
      <c r="D199" s="33">
        <v>238.37</v>
      </c>
      <c r="E199" s="62">
        <v>0.65</v>
      </c>
      <c r="F199" s="79">
        <f t="shared" si="6"/>
        <v>154.94050000000001</v>
      </c>
      <c r="G199" s="22">
        <f t="shared" si="7"/>
        <v>-10.818046511627898</v>
      </c>
    </row>
    <row r="200" spans="1:7" s="63" customFormat="1" x14ac:dyDescent="0.25">
      <c r="A200" s="4">
        <v>921175</v>
      </c>
      <c r="B200" s="4"/>
      <c r="C200" s="32">
        <v>156.94480532786883</v>
      </c>
      <c r="D200" s="33">
        <v>238.44</v>
      </c>
      <c r="E200" s="62">
        <v>0.65</v>
      </c>
      <c r="F200" s="79">
        <f t="shared" si="6"/>
        <v>154.98599999999999</v>
      </c>
      <c r="G200" s="22">
        <f t="shared" si="7"/>
        <v>-1.9588053278688449</v>
      </c>
    </row>
    <row r="201" spans="1:7" s="63" customFormat="1" x14ac:dyDescent="0.25">
      <c r="A201" s="4">
        <v>219753</v>
      </c>
      <c r="B201" s="4"/>
      <c r="C201" s="32">
        <v>94.71752843033093</v>
      </c>
      <c r="D201" s="33">
        <v>238.6</v>
      </c>
      <c r="E201" s="62">
        <v>0.65</v>
      </c>
      <c r="F201" s="79">
        <f t="shared" si="6"/>
        <v>155.09</v>
      </c>
      <c r="G201" s="22">
        <f t="shared" si="7"/>
        <v>60.372471569669074</v>
      </c>
    </row>
    <row r="202" spans="1:7" s="63" customFormat="1" x14ac:dyDescent="0.25">
      <c r="A202" s="13">
        <v>847319</v>
      </c>
      <c r="B202" s="13"/>
      <c r="C202" s="32">
        <v>172.47</v>
      </c>
      <c r="D202" s="38">
        <v>240.99</v>
      </c>
      <c r="E202" s="62">
        <v>0.65</v>
      </c>
      <c r="F202" s="79">
        <f t="shared" si="6"/>
        <v>156.64350000000002</v>
      </c>
      <c r="G202" s="22">
        <f t="shared" si="7"/>
        <v>-15.826499999999982</v>
      </c>
    </row>
    <row r="203" spans="1:7" s="63" customFormat="1" x14ac:dyDescent="0.25">
      <c r="A203" s="4">
        <v>520710</v>
      </c>
      <c r="B203" s="4"/>
      <c r="C203" s="32">
        <v>214.79556266482857</v>
      </c>
      <c r="D203" s="33">
        <v>242.57</v>
      </c>
      <c r="E203" s="62">
        <v>0.65</v>
      </c>
      <c r="F203" s="79">
        <f t="shared" si="6"/>
        <v>157.6705</v>
      </c>
      <c r="G203" s="22">
        <f t="shared" si="7"/>
        <v>-57.125062664828562</v>
      </c>
    </row>
    <row r="204" spans="1:7" s="63" customFormat="1" x14ac:dyDescent="0.25">
      <c r="A204" s="4">
        <v>222032</v>
      </c>
      <c r="B204" s="4"/>
      <c r="C204" s="32">
        <v>180.63140880997275</v>
      </c>
      <c r="D204" s="33">
        <v>243.32</v>
      </c>
      <c r="E204" s="62">
        <v>0.65</v>
      </c>
      <c r="F204" s="79">
        <f t="shared" si="6"/>
        <v>158.15799999999999</v>
      </c>
      <c r="G204" s="22">
        <f t="shared" si="7"/>
        <v>-22.473408809972767</v>
      </c>
    </row>
    <row r="205" spans="1:7" s="63" customFormat="1" x14ac:dyDescent="0.25">
      <c r="A205" s="4">
        <v>87081</v>
      </c>
      <c r="B205" s="4"/>
      <c r="C205" s="32">
        <v>195.61281976744186</v>
      </c>
      <c r="D205" s="33">
        <v>244.01</v>
      </c>
      <c r="E205" s="62">
        <v>0.65</v>
      </c>
      <c r="F205" s="79">
        <f t="shared" si="6"/>
        <v>158.60650000000001</v>
      </c>
      <c r="G205" s="22">
        <f t="shared" si="7"/>
        <v>-37.006319767441852</v>
      </c>
    </row>
    <row r="206" spans="1:7" s="63" customFormat="1" x14ac:dyDescent="0.25">
      <c r="A206" s="4">
        <v>634652</v>
      </c>
      <c r="B206" s="4"/>
      <c r="C206" s="32">
        <v>201.77753004807693</v>
      </c>
      <c r="D206" s="33">
        <v>244.83</v>
      </c>
      <c r="E206" s="62">
        <v>0.65</v>
      </c>
      <c r="F206" s="79">
        <f t="shared" si="6"/>
        <v>159.13950000000003</v>
      </c>
      <c r="G206" s="22">
        <f t="shared" si="7"/>
        <v>-42.638030048076899</v>
      </c>
    </row>
    <row r="207" spans="1:7" s="63" customFormat="1" x14ac:dyDescent="0.25">
      <c r="A207" s="4">
        <v>847973</v>
      </c>
      <c r="B207" s="4"/>
      <c r="C207" s="32">
        <v>191.13235051546394</v>
      </c>
      <c r="D207" s="33">
        <v>244.83</v>
      </c>
      <c r="E207" s="62">
        <v>0.65</v>
      </c>
      <c r="F207" s="79">
        <f t="shared" si="6"/>
        <v>159.13950000000003</v>
      </c>
      <c r="G207" s="22">
        <f t="shared" si="7"/>
        <v>-31.992850515463914</v>
      </c>
    </row>
    <row r="208" spans="1:7" s="63" customFormat="1" x14ac:dyDescent="0.25">
      <c r="A208" s="13">
        <v>23566</v>
      </c>
      <c r="B208" s="4"/>
      <c r="C208" s="33">
        <v>127.71488372093025</v>
      </c>
      <c r="D208" s="33">
        <v>245.86</v>
      </c>
      <c r="E208" s="62">
        <v>0.65</v>
      </c>
      <c r="F208" s="79">
        <f t="shared" si="6"/>
        <v>159.80900000000003</v>
      </c>
      <c r="G208" s="22">
        <f t="shared" si="7"/>
        <v>32.09411627906978</v>
      </c>
    </row>
    <row r="209" spans="1:7" s="63" customFormat="1" x14ac:dyDescent="0.25">
      <c r="A209" s="4">
        <v>971139</v>
      </c>
      <c r="B209" s="4"/>
      <c r="C209" s="32">
        <v>127.30656883009507</v>
      </c>
      <c r="D209" s="33">
        <v>248.85</v>
      </c>
      <c r="E209" s="62">
        <v>0.65</v>
      </c>
      <c r="F209" s="79">
        <f t="shared" si="6"/>
        <v>161.7525</v>
      </c>
      <c r="G209" s="22">
        <f t="shared" si="7"/>
        <v>34.445931169904924</v>
      </c>
    </row>
    <row r="210" spans="1:7" s="63" customFormat="1" x14ac:dyDescent="0.25">
      <c r="A210" s="4">
        <v>222434</v>
      </c>
      <c r="B210" s="4"/>
      <c r="C210" s="32">
        <v>157.35093023255814</v>
      </c>
      <c r="D210" s="33">
        <v>249.4</v>
      </c>
      <c r="E210" s="62">
        <v>0.65</v>
      </c>
      <c r="F210" s="79">
        <f t="shared" si="6"/>
        <v>162.11000000000001</v>
      </c>
      <c r="G210" s="22">
        <f t="shared" si="7"/>
        <v>4.759069767441872</v>
      </c>
    </row>
    <row r="211" spans="1:7" s="63" customFormat="1" x14ac:dyDescent="0.25">
      <c r="A211" s="13">
        <v>603756</v>
      </c>
      <c r="B211" s="4"/>
      <c r="C211" s="32">
        <v>198.55082364341087</v>
      </c>
      <c r="D211" s="38">
        <v>249.87</v>
      </c>
      <c r="E211" s="62">
        <v>0.65</v>
      </c>
      <c r="F211" s="79">
        <f t="shared" si="6"/>
        <v>162.41550000000001</v>
      </c>
      <c r="G211" s="22">
        <f t="shared" si="7"/>
        <v>-36.135323643410857</v>
      </c>
    </row>
    <row r="212" spans="1:7" s="63" customFormat="1" x14ac:dyDescent="0.25">
      <c r="A212" s="4">
        <v>847446</v>
      </c>
      <c r="B212" s="4"/>
      <c r="C212" s="32">
        <v>214.45732353245143</v>
      </c>
      <c r="D212" s="33">
        <v>251.19</v>
      </c>
      <c r="E212" s="62">
        <v>0.65</v>
      </c>
      <c r="F212" s="79">
        <f t="shared" si="6"/>
        <v>163.27350000000001</v>
      </c>
      <c r="G212" s="22">
        <f t="shared" si="7"/>
        <v>-51.183823532451413</v>
      </c>
    </row>
    <row r="213" spans="1:7" s="63" customFormat="1" x14ac:dyDescent="0.25">
      <c r="A213" s="13">
        <v>201515</v>
      </c>
      <c r="B213" s="4"/>
      <c r="C213" s="33">
        <v>128.47623062015504</v>
      </c>
      <c r="D213" s="33">
        <v>252.07</v>
      </c>
      <c r="E213" s="62">
        <v>0.65</v>
      </c>
      <c r="F213" s="79">
        <f t="shared" si="6"/>
        <v>163.84549999999999</v>
      </c>
      <c r="G213" s="22">
        <f t="shared" si="7"/>
        <v>35.369269379844951</v>
      </c>
    </row>
    <row r="214" spans="1:7" s="63" customFormat="1" x14ac:dyDescent="0.25">
      <c r="A214" s="13">
        <v>37236</v>
      </c>
      <c r="B214" s="13"/>
      <c r="C214" s="32">
        <v>217.29446708463951</v>
      </c>
      <c r="D214" s="38">
        <v>253.48</v>
      </c>
      <c r="E214" s="62">
        <v>0.65</v>
      </c>
      <c r="F214" s="79">
        <f t="shared" si="6"/>
        <v>164.762</v>
      </c>
      <c r="G214" s="22">
        <f t="shared" si="7"/>
        <v>-52.532467084639507</v>
      </c>
    </row>
    <row r="215" spans="1:7" s="63" customFormat="1" x14ac:dyDescent="0.25">
      <c r="A215" s="4">
        <v>538001</v>
      </c>
      <c r="B215" s="4"/>
      <c r="C215" s="32">
        <v>156.7763993107267</v>
      </c>
      <c r="D215" s="33">
        <v>257.52999999999997</v>
      </c>
      <c r="E215" s="62">
        <v>0.65</v>
      </c>
      <c r="F215" s="79">
        <f t="shared" si="6"/>
        <v>167.39449999999999</v>
      </c>
      <c r="G215" s="22">
        <f t="shared" si="7"/>
        <v>10.618100689273291</v>
      </c>
    </row>
    <row r="216" spans="1:7" s="63" customFormat="1" x14ac:dyDescent="0.25">
      <c r="A216" s="4">
        <v>591832</v>
      </c>
      <c r="B216" s="4"/>
      <c r="C216" s="32">
        <v>95.677173396674618</v>
      </c>
      <c r="D216" s="33">
        <v>258.83999999999997</v>
      </c>
      <c r="E216" s="62">
        <v>0.65</v>
      </c>
      <c r="F216" s="79">
        <f t="shared" si="6"/>
        <v>168.24599999999998</v>
      </c>
      <c r="G216" s="22">
        <f t="shared" si="7"/>
        <v>72.568826603325363</v>
      </c>
    </row>
    <row r="217" spans="1:7" s="63" customFormat="1" x14ac:dyDescent="0.25">
      <c r="A217" s="4">
        <v>639778</v>
      </c>
      <c r="B217" s="4"/>
      <c r="C217" s="32">
        <v>196.32753787878789</v>
      </c>
      <c r="D217" s="33">
        <v>258.83999999999997</v>
      </c>
      <c r="E217" s="62">
        <v>0.65</v>
      </c>
      <c r="F217" s="79">
        <f t="shared" si="6"/>
        <v>168.24599999999998</v>
      </c>
      <c r="G217" s="22">
        <f t="shared" si="7"/>
        <v>-28.081537878787913</v>
      </c>
    </row>
    <row r="218" spans="1:7" s="63" customFormat="1" x14ac:dyDescent="0.25">
      <c r="A218" s="13">
        <v>23808</v>
      </c>
      <c r="B218" s="4"/>
      <c r="C218" s="32">
        <v>203.83641758241757</v>
      </c>
      <c r="D218" s="38">
        <v>265.2</v>
      </c>
      <c r="E218" s="62">
        <v>0.65</v>
      </c>
      <c r="F218" s="79">
        <f t="shared" si="6"/>
        <v>172.38</v>
      </c>
      <c r="G218" s="22">
        <f t="shared" si="7"/>
        <v>-31.456417582417572</v>
      </c>
    </row>
    <row r="219" spans="1:7" s="63" customFormat="1" x14ac:dyDescent="0.25">
      <c r="A219" s="4">
        <v>508520</v>
      </c>
      <c r="B219" s="4"/>
      <c r="C219" s="33">
        <v>211.18859987851442</v>
      </c>
      <c r="D219" s="33">
        <v>265.93</v>
      </c>
      <c r="E219" s="62">
        <v>0.65</v>
      </c>
      <c r="F219" s="79">
        <f t="shared" si="6"/>
        <v>172.8545</v>
      </c>
      <c r="G219" s="22">
        <f t="shared" si="7"/>
        <v>-38.334099878514422</v>
      </c>
    </row>
    <row r="220" spans="1:7" s="63" customFormat="1" x14ac:dyDescent="0.25">
      <c r="A220" s="13">
        <v>548843</v>
      </c>
      <c r="B220" s="13"/>
      <c r="C220" s="32">
        <v>111.60587271318755</v>
      </c>
      <c r="D220" s="38">
        <v>268.48</v>
      </c>
      <c r="E220" s="62">
        <v>0.65</v>
      </c>
      <c r="F220" s="79">
        <f t="shared" si="6"/>
        <v>174.51200000000003</v>
      </c>
      <c r="G220" s="22">
        <f t="shared" si="7"/>
        <v>62.906127286812477</v>
      </c>
    </row>
    <row r="221" spans="1:7" s="63" customFormat="1" x14ac:dyDescent="0.25">
      <c r="A221" s="13">
        <v>139828</v>
      </c>
      <c r="B221" s="13"/>
      <c r="C221" s="32">
        <v>211.57</v>
      </c>
      <c r="D221" s="38">
        <v>269.02999999999997</v>
      </c>
      <c r="E221" s="62">
        <v>0.65</v>
      </c>
      <c r="F221" s="79">
        <f t="shared" si="6"/>
        <v>174.86949999999999</v>
      </c>
      <c r="G221" s="22">
        <f t="shared" si="7"/>
        <v>-36.700500000000005</v>
      </c>
    </row>
    <row r="222" spans="1:7" s="63" customFormat="1" x14ac:dyDescent="0.25">
      <c r="A222" s="4">
        <v>964569</v>
      </c>
      <c r="B222" s="4"/>
      <c r="C222" s="32">
        <v>139.1543490336916</v>
      </c>
      <c r="D222" s="33">
        <v>270.74</v>
      </c>
      <c r="E222" s="62">
        <v>0.65</v>
      </c>
      <c r="F222" s="79">
        <f t="shared" si="6"/>
        <v>175.98100000000002</v>
      </c>
      <c r="G222" s="22">
        <f t="shared" si="7"/>
        <v>36.826650966308421</v>
      </c>
    </row>
    <row r="223" spans="1:7" s="63" customFormat="1" x14ac:dyDescent="0.25">
      <c r="A223" s="4">
        <v>967413</v>
      </c>
      <c r="B223" s="4"/>
      <c r="C223" s="32">
        <v>244.96913594470044</v>
      </c>
      <c r="D223" s="33">
        <v>274.66000000000003</v>
      </c>
      <c r="E223" s="62">
        <v>0.65</v>
      </c>
      <c r="F223" s="79">
        <f t="shared" si="6"/>
        <v>178.52900000000002</v>
      </c>
      <c r="G223" s="22">
        <f t="shared" si="7"/>
        <v>-66.440135944700415</v>
      </c>
    </row>
    <row r="224" spans="1:7" s="63" customFormat="1" x14ac:dyDescent="0.25">
      <c r="A224" s="13">
        <v>54115</v>
      </c>
      <c r="B224" s="4"/>
      <c r="C224" s="38">
        <v>40.977237900691421</v>
      </c>
      <c r="D224" s="33">
        <v>276.32</v>
      </c>
      <c r="E224" s="62">
        <v>0.65</v>
      </c>
      <c r="F224" s="79">
        <f t="shared" si="6"/>
        <v>179.608</v>
      </c>
      <c r="G224" s="22">
        <f t="shared" si="7"/>
        <v>138.63076209930858</v>
      </c>
    </row>
    <row r="225" spans="1:7" s="63" customFormat="1" x14ac:dyDescent="0.25">
      <c r="A225" s="13">
        <v>642775</v>
      </c>
      <c r="B225" s="4"/>
      <c r="C225" s="32">
        <v>178.76108868060561</v>
      </c>
      <c r="D225" s="38">
        <v>276.68</v>
      </c>
      <c r="E225" s="62">
        <v>0.65</v>
      </c>
      <c r="F225" s="79">
        <f t="shared" si="6"/>
        <v>179.84200000000001</v>
      </c>
      <c r="G225" s="22">
        <f t="shared" si="7"/>
        <v>1.0809113193944029</v>
      </c>
    </row>
    <row r="226" spans="1:7" s="63" customFormat="1" x14ac:dyDescent="0.25">
      <c r="A226" s="13">
        <v>990071</v>
      </c>
      <c r="B226" s="13"/>
      <c r="C226" s="38">
        <v>133.47305389221555</v>
      </c>
      <c r="D226" s="38">
        <f>200.85+75.97</f>
        <v>276.82</v>
      </c>
      <c r="E226" s="62">
        <v>0.65</v>
      </c>
      <c r="F226" s="79">
        <f t="shared" si="6"/>
        <v>179.93299999999999</v>
      </c>
      <c r="G226" s="22">
        <f t="shared" si="7"/>
        <v>46.459946107784447</v>
      </c>
    </row>
    <row r="227" spans="1:7" s="63" customFormat="1" x14ac:dyDescent="0.25">
      <c r="A227" s="13">
        <v>1306</v>
      </c>
      <c r="B227" s="13"/>
      <c r="C227" s="38">
        <v>100.86577562862672</v>
      </c>
      <c r="D227" s="38">
        <v>276.95999999999998</v>
      </c>
      <c r="E227" s="62">
        <v>0.65</v>
      </c>
      <c r="F227" s="79">
        <f t="shared" si="6"/>
        <v>180.024</v>
      </c>
      <c r="G227" s="22">
        <f t="shared" si="7"/>
        <v>79.158224371373279</v>
      </c>
    </row>
    <row r="228" spans="1:7" s="63" customFormat="1" x14ac:dyDescent="0.25">
      <c r="A228" s="4">
        <v>594957</v>
      </c>
      <c r="B228" s="4"/>
      <c r="C228" s="33">
        <v>111.56858166949871</v>
      </c>
      <c r="D228" s="33">
        <v>278.25</v>
      </c>
      <c r="E228" s="62">
        <v>0.65</v>
      </c>
      <c r="F228" s="79">
        <f t="shared" si="6"/>
        <v>180.86250000000001</v>
      </c>
      <c r="G228" s="22">
        <f t="shared" si="7"/>
        <v>69.293918330501299</v>
      </c>
    </row>
    <row r="229" spans="1:7" s="63" customFormat="1" x14ac:dyDescent="0.25">
      <c r="A229" s="4">
        <v>831329</v>
      </c>
      <c r="B229" s="4"/>
      <c r="C229" s="33">
        <v>113.25867554858937</v>
      </c>
      <c r="D229" s="33">
        <v>278.33999999999997</v>
      </c>
      <c r="E229" s="62">
        <v>0.65</v>
      </c>
      <c r="F229" s="79">
        <f t="shared" si="6"/>
        <v>180.92099999999999</v>
      </c>
      <c r="G229" s="22">
        <f t="shared" si="7"/>
        <v>67.662324451410626</v>
      </c>
    </row>
    <row r="230" spans="1:7" s="63" customFormat="1" x14ac:dyDescent="0.25">
      <c r="A230" s="4">
        <v>654882</v>
      </c>
      <c r="B230" s="4"/>
      <c r="C230" s="32">
        <v>228.56661139722635</v>
      </c>
      <c r="D230" s="33">
        <v>279.24</v>
      </c>
      <c r="E230" s="62">
        <v>0.65</v>
      </c>
      <c r="F230" s="79">
        <f t="shared" si="6"/>
        <v>181.506</v>
      </c>
      <c r="G230" s="22">
        <f t="shared" si="7"/>
        <v>-47.060611397226353</v>
      </c>
    </row>
    <row r="231" spans="1:7" s="63" customFormat="1" x14ac:dyDescent="0.25">
      <c r="A231" s="4">
        <v>137991</v>
      </c>
      <c r="B231" s="4"/>
      <c r="C231" s="32">
        <v>124.13387691832321</v>
      </c>
      <c r="D231" s="33">
        <v>279.95</v>
      </c>
      <c r="E231" s="62">
        <v>0.65</v>
      </c>
      <c r="F231" s="79">
        <f t="shared" si="6"/>
        <v>181.9675</v>
      </c>
      <c r="G231" s="22">
        <f t="shared" si="7"/>
        <v>57.833623081676791</v>
      </c>
    </row>
    <row r="232" spans="1:7" s="63" customFormat="1" x14ac:dyDescent="0.25">
      <c r="A232" s="4">
        <v>847750</v>
      </c>
      <c r="B232" s="4"/>
      <c r="C232" s="32">
        <v>53.863327940335466</v>
      </c>
      <c r="D232" s="33">
        <v>280.63</v>
      </c>
      <c r="E232" s="62">
        <v>0.65</v>
      </c>
      <c r="F232" s="79">
        <f t="shared" si="6"/>
        <v>182.40950000000001</v>
      </c>
      <c r="G232" s="22">
        <f t="shared" si="7"/>
        <v>128.54617205966454</v>
      </c>
    </row>
    <row r="233" spans="1:7" s="63" customFormat="1" x14ac:dyDescent="0.25">
      <c r="A233" s="4">
        <v>965966</v>
      </c>
      <c r="B233" s="4"/>
      <c r="C233" s="32">
        <v>176.5806015037594</v>
      </c>
      <c r="D233" s="33">
        <v>281.47000000000003</v>
      </c>
      <c r="E233" s="62">
        <v>0.65</v>
      </c>
      <c r="F233" s="79">
        <f t="shared" si="6"/>
        <v>182.95550000000003</v>
      </c>
      <c r="G233" s="22">
        <f t="shared" si="7"/>
        <v>6.3748984962406325</v>
      </c>
    </row>
    <row r="234" spans="1:7" s="63" customFormat="1" x14ac:dyDescent="0.25">
      <c r="A234" s="4">
        <v>21043</v>
      </c>
      <c r="B234" s="4"/>
      <c r="C234" s="32">
        <v>196.89</v>
      </c>
      <c r="D234" s="33">
        <v>283.07</v>
      </c>
      <c r="E234" s="62">
        <v>0.65</v>
      </c>
      <c r="F234" s="79">
        <f t="shared" si="6"/>
        <v>183.99549999999999</v>
      </c>
      <c r="G234" s="22">
        <f t="shared" si="7"/>
        <v>-12.894499999999994</v>
      </c>
    </row>
    <row r="235" spans="1:7" s="63" customFormat="1" x14ac:dyDescent="0.25">
      <c r="A235" s="4">
        <v>944028</v>
      </c>
      <c r="B235" s="4"/>
      <c r="C235" s="32">
        <v>53.95219151099252</v>
      </c>
      <c r="D235" s="33">
        <v>285.31</v>
      </c>
      <c r="E235" s="62">
        <v>0.65</v>
      </c>
      <c r="F235" s="79">
        <f t="shared" si="6"/>
        <v>185.45150000000001</v>
      </c>
      <c r="G235" s="22">
        <f t="shared" si="7"/>
        <v>131.49930848900749</v>
      </c>
    </row>
    <row r="236" spans="1:7" s="63" customFormat="1" x14ac:dyDescent="0.25">
      <c r="A236" s="13">
        <v>529010</v>
      </c>
      <c r="B236" s="13"/>
      <c r="C236" s="32">
        <v>165.82</v>
      </c>
      <c r="D236" s="38">
        <v>285.63</v>
      </c>
      <c r="E236" s="62">
        <v>0.65</v>
      </c>
      <c r="F236" s="79">
        <f t="shared" si="6"/>
        <v>185.65950000000001</v>
      </c>
      <c r="G236" s="22">
        <f t="shared" si="7"/>
        <v>19.839500000000015</v>
      </c>
    </row>
    <row r="237" spans="1:7" s="63" customFormat="1" x14ac:dyDescent="0.25">
      <c r="A237" s="13">
        <v>123401</v>
      </c>
      <c r="B237" s="13"/>
      <c r="C237" s="38">
        <v>207.70472407548607</v>
      </c>
      <c r="D237" s="38">
        <v>285.76</v>
      </c>
      <c r="E237" s="62">
        <v>0.65</v>
      </c>
      <c r="F237" s="79">
        <f t="shared" si="6"/>
        <v>185.744</v>
      </c>
      <c r="G237" s="22">
        <f t="shared" si="7"/>
        <v>-21.96072407548607</v>
      </c>
    </row>
    <row r="238" spans="1:7" s="63" customFormat="1" x14ac:dyDescent="0.25">
      <c r="A238" s="4">
        <v>16932</v>
      </c>
      <c r="B238" s="4"/>
      <c r="C238" s="32">
        <v>196.28205645429176</v>
      </c>
      <c r="D238" s="33">
        <v>286.89</v>
      </c>
      <c r="E238" s="62">
        <v>0.65</v>
      </c>
      <c r="F238" s="79">
        <f t="shared" si="6"/>
        <v>186.4785</v>
      </c>
      <c r="G238" s="22">
        <f t="shared" si="7"/>
        <v>-9.8035564542917655</v>
      </c>
    </row>
    <row r="239" spans="1:7" s="63" customFormat="1" x14ac:dyDescent="0.25">
      <c r="A239" s="13">
        <v>846615</v>
      </c>
      <c r="B239" s="13"/>
      <c r="C239" s="32">
        <v>227.84686716273941</v>
      </c>
      <c r="D239" s="38">
        <v>292.11</v>
      </c>
      <c r="E239" s="62">
        <v>0.65</v>
      </c>
      <c r="F239" s="79">
        <f t="shared" si="6"/>
        <v>189.87150000000003</v>
      </c>
      <c r="G239" s="22">
        <f t="shared" si="7"/>
        <v>-37.975367162739389</v>
      </c>
    </row>
    <row r="240" spans="1:7" s="63" customFormat="1" x14ac:dyDescent="0.25">
      <c r="A240" s="13">
        <v>635878</v>
      </c>
      <c r="B240" s="13"/>
      <c r="C240" s="32">
        <v>223</v>
      </c>
      <c r="D240" s="38">
        <v>292.27</v>
      </c>
      <c r="E240" s="62">
        <v>0.65</v>
      </c>
      <c r="F240" s="79">
        <f t="shared" si="6"/>
        <v>189.97549999999998</v>
      </c>
      <c r="G240" s="22">
        <f t="shared" si="7"/>
        <v>-33.024500000000018</v>
      </c>
    </row>
    <row r="241" spans="1:7" s="63" customFormat="1" x14ac:dyDescent="0.25">
      <c r="A241" s="4">
        <v>860816</v>
      </c>
      <c r="B241" s="4"/>
      <c r="C241" s="33">
        <v>223.41390232441285</v>
      </c>
      <c r="D241" s="33">
        <v>292.62</v>
      </c>
      <c r="E241" s="62">
        <v>0.65</v>
      </c>
      <c r="F241" s="79">
        <f t="shared" si="6"/>
        <v>190.203</v>
      </c>
      <c r="G241" s="22">
        <f t="shared" si="7"/>
        <v>-33.210902324412842</v>
      </c>
    </row>
    <row r="242" spans="1:7" s="63" customFormat="1" x14ac:dyDescent="0.25">
      <c r="A242" s="4">
        <v>133946</v>
      </c>
      <c r="B242" s="4"/>
      <c r="C242" s="32">
        <v>175.36129118217056</v>
      </c>
      <c r="D242" s="33">
        <v>293.01</v>
      </c>
      <c r="E242" s="62">
        <v>0.65</v>
      </c>
      <c r="F242" s="79">
        <f t="shared" si="6"/>
        <v>190.45650000000001</v>
      </c>
      <c r="G242" s="22">
        <f t="shared" si="7"/>
        <v>15.095208817829445</v>
      </c>
    </row>
    <row r="243" spans="1:7" s="63" customFormat="1" x14ac:dyDescent="0.25">
      <c r="A243" s="4">
        <v>853339</v>
      </c>
      <c r="B243" s="4"/>
      <c r="C243" s="32">
        <v>138.66140645211868</v>
      </c>
      <c r="D243" s="33">
        <v>295.87</v>
      </c>
      <c r="E243" s="62">
        <v>0.65</v>
      </c>
      <c r="F243" s="79">
        <f t="shared" si="6"/>
        <v>192.31550000000001</v>
      </c>
      <c r="G243" s="22">
        <f t="shared" si="7"/>
        <v>53.654093547881331</v>
      </c>
    </row>
    <row r="244" spans="1:7" s="63" customFormat="1" x14ac:dyDescent="0.25">
      <c r="A244" s="4">
        <v>503864</v>
      </c>
      <c r="B244" s="4"/>
      <c r="C244" s="33">
        <v>225.48713733075434</v>
      </c>
      <c r="D244" s="33">
        <v>297.06</v>
      </c>
      <c r="E244" s="62">
        <v>0.65</v>
      </c>
      <c r="F244" s="79">
        <f t="shared" si="6"/>
        <v>193.089</v>
      </c>
      <c r="G244" s="22">
        <f t="shared" si="7"/>
        <v>-32.398137330754338</v>
      </c>
    </row>
    <row r="245" spans="1:7" s="63" customFormat="1" x14ac:dyDescent="0.25">
      <c r="A245" s="4">
        <v>890015</v>
      </c>
      <c r="B245" s="4"/>
      <c r="C245" s="32">
        <v>135.26402061855669</v>
      </c>
      <c r="D245" s="33">
        <v>298.06</v>
      </c>
      <c r="E245" s="62">
        <v>0.65</v>
      </c>
      <c r="F245" s="79">
        <f t="shared" si="6"/>
        <v>193.739</v>
      </c>
      <c r="G245" s="22">
        <f t="shared" si="7"/>
        <v>58.474979381443319</v>
      </c>
    </row>
    <row r="246" spans="1:7" s="63" customFormat="1" x14ac:dyDescent="0.25">
      <c r="A246" s="13">
        <v>35672</v>
      </c>
      <c r="B246" s="4"/>
      <c r="C246" s="32">
        <v>247.30325274725274</v>
      </c>
      <c r="D246" s="38">
        <v>298.39</v>
      </c>
      <c r="E246" s="62">
        <v>0.65</v>
      </c>
      <c r="F246" s="79">
        <f t="shared" si="6"/>
        <v>193.95349999999999</v>
      </c>
      <c r="G246" s="22">
        <f t="shared" si="7"/>
        <v>-53.349752747252751</v>
      </c>
    </row>
    <row r="247" spans="1:7" s="63" customFormat="1" x14ac:dyDescent="0.25">
      <c r="A247" s="4">
        <v>18923</v>
      </c>
      <c r="B247" s="4"/>
      <c r="C247" s="32">
        <v>148.58589690721652</v>
      </c>
      <c r="D247" s="33">
        <v>299.64999999999998</v>
      </c>
      <c r="E247" s="62">
        <v>0.65</v>
      </c>
      <c r="F247" s="79">
        <f t="shared" si="6"/>
        <v>194.77249999999998</v>
      </c>
      <c r="G247" s="22">
        <f t="shared" si="7"/>
        <v>46.186603092783457</v>
      </c>
    </row>
    <row r="248" spans="1:7" s="63" customFormat="1" x14ac:dyDescent="0.25">
      <c r="A248" s="4">
        <v>945728</v>
      </c>
      <c r="B248" s="4"/>
      <c r="C248" s="32">
        <v>242.82177810077519</v>
      </c>
      <c r="D248" s="33">
        <v>299.64999999999998</v>
      </c>
      <c r="E248" s="62">
        <v>0.65</v>
      </c>
      <c r="F248" s="79">
        <f t="shared" si="6"/>
        <v>194.77249999999998</v>
      </c>
      <c r="G248" s="22">
        <f t="shared" si="7"/>
        <v>-48.049278100775211</v>
      </c>
    </row>
    <row r="249" spans="1:7" s="63" customFormat="1" x14ac:dyDescent="0.25">
      <c r="A249" s="4">
        <v>838305</v>
      </c>
      <c r="B249" s="4"/>
      <c r="C249" s="32">
        <v>246.74185567010312</v>
      </c>
      <c r="D249" s="33">
        <v>300.88</v>
      </c>
      <c r="E249" s="62">
        <v>0.65</v>
      </c>
      <c r="F249" s="79">
        <f t="shared" si="6"/>
        <v>195.572</v>
      </c>
      <c r="G249" s="22">
        <f t="shared" si="7"/>
        <v>-51.169855670103118</v>
      </c>
    </row>
    <row r="250" spans="1:7" s="63" customFormat="1" x14ac:dyDescent="0.25">
      <c r="A250" s="13">
        <v>555374</v>
      </c>
      <c r="B250" s="4"/>
      <c r="C250" s="32">
        <v>201.1069230769231</v>
      </c>
      <c r="D250" s="38">
        <v>300.88</v>
      </c>
      <c r="E250" s="62">
        <v>0.65</v>
      </c>
      <c r="F250" s="79">
        <f t="shared" si="6"/>
        <v>195.572</v>
      </c>
      <c r="G250" s="22">
        <f t="shared" si="7"/>
        <v>-5.5349230769230928</v>
      </c>
    </row>
    <row r="251" spans="1:7" s="63" customFormat="1" x14ac:dyDescent="0.25">
      <c r="A251" s="13">
        <v>945390</v>
      </c>
      <c r="B251" s="4"/>
      <c r="C251" s="33">
        <v>223.80798076923077</v>
      </c>
      <c r="D251" s="33">
        <v>301.52999999999997</v>
      </c>
      <c r="E251" s="62">
        <v>0.65</v>
      </c>
      <c r="F251" s="79">
        <f t="shared" si="6"/>
        <v>195.99449999999999</v>
      </c>
      <c r="G251" s="22">
        <f t="shared" si="7"/>
        <v>-27.813480769230779</v>
      </c>
    </row>
    <row r="252" spans="1:7" s="63" customFormat="1" x14ac:dyDescent="0.25">
      <c r="A252" s="4">
        <v>632355</v>
      </c>
      <c r="B252" s="4"/>
      <c r="C252" s="32">
        <v>225.55150591392334</v>
      </c>
      <c r="D252" s="33">
        <v>302.18</v>
      </c>
      <c r="E252" s="62">
        <v>0.65</v>
      </c>
      <c r="F252" s="79">
        <f t="shared" si="6"/>
        <v>196.417</v>
      </c>
      <c r="G252" s="22">
        <f t="shared" si="7"/>
        <v>-29.134505913923334</v>
      </c>
    </row>
    <row r="253" spans="1:7" s="63" customFormat="1" x14ac:dyDescent="0.25">
      <c r="A253" s="4">
        <v>631352</v>
      </c>
      <c r="B253" s="4"/>
      <c r="C253" s="32">
        <v>244.49997511520738</v>
      </c>
      <c r="D253" s="33">
        <v>302.39</v>
      </c>
      <c r="E253" s="62">
        <v>0.65</v>
      </c>
      <c r="F253" s="79">
        <f t="shared" si="6"/>
        <v>196.55349999999999</v>
      </c>
      <c r="G253" s="22">
        <f t="shared" si="7"/>
        <v>-47.946475115207392</v>
      </c>
    </row>
    <row r="254" spans="1:7" s="63" customFormat="1" x14ac:dyDescent="0.25">
      <c r="A254" s="13">
        <v>78654</v>
      </c>
      <c r="B254" s="4"/>
      <c r="C254" s="32">
        <v>248.11577519379841</v>
      </c>
      <c r="D254" s="38">
        <v>303.45</v>
      </c>
      <c r="E254" s="62">
        <v>0.65</v>
      </c>
      <c r="F254" s="79">
        <f t="shared" si="6"/>
        <v>197.24250000000001</v>
      </c>
      <c r="G254" s="22">
        <f t="shared" si="7"/>
        <v>-50.873275193798406</v>
      </c>
    </row>
    <row r="255" spans="1:7" s="63" customFormat="1" x14ac:dyDescent="0.25">
      <c r="A255" s="13">
        <v>517032</v>
      </c>
      <c r="B255" s="4"/>
      <c r="C255" s="33">
        <v>244.18741279069769</v>
      </c>
      <c r="D255" s="33">
        <v>305.77</v>
      </c>
      <c r="E255" s="62">
        <v>0.65</v>
      </c>
      <c r="F255" s="79">
        <f t="shared" si="6"/>
        <v>198.75049999999999</v>
      </c>
      <c r="G255" s="22">
        <f t="shared" si="7"/>
        <v>-45.436912790697704</v>
      </c>
    </row>
    <row r="256" spans="1:7" s="63" customFormat="1" x14ac:dyDescent="0.25">
      <c r="A256" s="13">
        <v>951371</v>
      </c>
      <c r="B256" s="4"/>
      <c r="C256" s="32">
        <v>141.54358382282425</v>
      </c>
      <c r="D256" s="38">
        <v>305.92</v>
      </c>
      <c r="E256" s="62">
        <v>0.65</v>
      </c>
      <c r="F256" s="79">
        <f t="shared" ref="F256:F318" si="8">+D256*E256</f>
        <v>198.84800000000001</v>
      </c>
      <c r="G256" s="22">
        <f t="shared" ref="G256:G318" si="9">+F256-C256</f>
        <v>57.304416177175767</v>
      </c>
    </row>
    <row r="257" spans="1:7" s="63" customFormat="1" x14ac:dyDescent="0.25">
      <c r="A257" s="4">
        <v>507554</v>
      </c>
      <c r="B257" s="4"/>
      <c r="C257" s="32">
        <v>225.38506059806235</v>
      </c>
      <c r="D257" s="33">
        <v>306.11</v>
      </c>
      <c r="E257" s="62">
        <v>0.65</v>
      </c>
      <c r="F257" s="79">
        <f t="shared" si="8"/>
        <v>198.97150000000002</v>
      </c>
      <c r="G257" s="22">
        <f t="shared" si="9"/>
        <v>-26.413560598062332</v>
      </c>
    </row>
    <row r="258" spans="1:7" s="63" customFormat="1" x14ac:dyDescent="0.25">
      <c r="A258" s="4">
        <v>90955</v>
      </c>
      <c r="B258" s="4"/>
      <c r="C258" s="32">
        <v>135.66941988950273</v>
      </c>
      <c r="D258" s="33">
        <v>306.35000000000002</v>
      </c>
      <c r="E258" s="62">
        <v>0.65</v>
      </c>
      <c r="F258" s="79">
        <f t="shared" si="8"/>
        <v>199.12750000000003</v>
      </c>
      <c r="G258" s="22">
        <f t="shared" si="9"/>
        <v>63.458080110497292</v>
      </c>
    </row>
    <row r="259" spans="1:7" s="63" customFormat="1" x14ac:dyDescent="0.25">
      <c r="A259" s="13">
        <v>999735</v>
      </c>
      <c r="B259" s="13"/>
      <c r="C259" s="38">
        <v>221.73047283901667</v>
      </c>
      <c r="D259" s="38">
        <v>307.08</v>
      </c>
      <c r="E259" s="62">
        <v>0.65</v>
      </c>
      <c r="F259" s="79">
        <f t="shared" si="8"/>
        <v>199.602</v>
      </c>
      <c r="G259" s="22">
        <f t="shared" si="9"/>
        <v>-22.128472839016666</v>
      </c>
    </row>
    <row r="260" spans="1:7" s="63" customFormat="1" x14ac:dyDescent="0.25">
      <c r="A260" s="13">
        <v>847389</v>
      </c>
      <c r="B260" s="4"/>
      <c r="C260" s="33">
        <v>192.57247011952194</v>
      </c>
      <c r="D260" s="33">
        <v>310.81</v>
      </c>
      <c r="E260" s="62">
        <v>0.65</v>
      </c>
      <c r="F260" s="79">
        <f t="shared" si="8"/>
        <v>202.0265</v>
      </c>
      <c r="G260" s="22">
        <f t="shared" si="9"/>
        <v>9.4540298804780605</v>
      </c>
    </row>
    <row r="261" spans="1:7" s="63" customFormat="1" x14ac:dyDescent="0.25">
      <c r="A261" s="13">
        <v>952173</v>
      </c>
      <c r="B261" s="4"/>
      <c r="C261" s="32">
        <v>269.50863917525771</v>
      </c>
      <c r="D261" s="38">
        <v>310.87</v>
      </c>
      <c r="E261" s="62">
        <v>0.65</v>
      </c>
      <c r="F261" s="79">
        <f t="shared" si="8"/>
        <v>202.06550000000001</v>
      </c>
      <c r="G261" s="22">
        <f t="shared" si="9"/>
        <v>-67.443139175257699</v>
      </c>
    </row>
    <row r="262" spans="1:7" s="63" customFormat="1" x14ac:dyDescent="0.25">
      <c r="A262" s="4">
        <v>870957</v>
      </c>
      <c r="B262" s="4"/>
      <c r="C262" s="32">
        <v>226.04756043956044</v>
      </c>
      <c r="D262" s="33">
        <v>311.44</v>
      </c>
      <c r="E262" s="62">
        <v>0.65</v>
      </c>
      <c r="F262" s="79">
        <f t="shared" si="8"/>
        <v>202.43600000000001</v>
      </c>
      <c r="G262" s="22">
        <f t="shared" si="9"/>
        <v>-23.611560439560435</v>
      </c>
    </row>
    <row r="263" spans="1:7" s="63" customFormat="1" x14ac:dyDescent="0.25">
      <c r="A263" s="4">
        <v>955170</v>
      </c>
      <c r="B263" s="4"/>
      <c r="C263" s="32">
        <v>84.387140631714658</v>
      </c>
      <c r="D263" s="33">
        <v>311.74</v>
      </c>
      <c r="E263" s="62">
        <v>0.65</v>
      </c>
      <c r="F263" s="79">
        <f t="shared" si="8"/>
        <v>202.631</v>
      </c>
      <c r="G263" s="22">
        <f t="shared" si="9"/>
        <v>118.24385936828534</v>
      </c>
    </row>
    <row r="264" spans="1:7" s="63" customFormat="1" x14ac:dyDescent="0.25">
      <c r="A264" s="13">
        <v>984873</v>
      </c>
      <c r="B264" s="4"/>
      <c r="C264" s="32">
        <v>262.25505494505495</v>
      </c>
      <c r="D264" s="38">
        <v>314.12</v>
      </c>
      <c r="E264" s="62">
        <v>0.65</v>
      </c>
      <c r="F264" s="79">
        <f t="shared" si="8"/>
        <v>204.178</v>
      </c>
      <c r="G264" s="22">
        <f t="shared" si="9"/>
        <v>-58.077054945054954</v>
      </c>
    </row>
    <row r="265" spans="1:7" s="63" customFormat="1" x14ac:dyDescent="0.25">
      <c r="A265" s="13">
        <v>560126</v>
      </c>
      <c r="B265" s="13"/>
      <c r="C265" s="32">
        <v>264.12747052287176</v>
      </c>
      <c r="D265" s="38">
        <v>316.18</v>
      </c>
      <c r="E265" s="62">
        <v>0.65</v>
      </c>
      <c r="F265" s="79">
        <f t="shared" si="8"/>
        <v>205.51700000000002</v>
      </c>
      <c r="G265" s="22">
        <f t="shared" si="9"/>
        <v>-58.610470522871736</v>
      </c>
    </row>
    <row r="266" spans="1:7" s="63" customFormat="1" x14ac:dyDescent="0.25">
      <c r="A266" s="13">
        <v>126395</v>
      </c>
      <c r="B266" s="13"/>
      <c r="C266" s="32">
        <v>226.59</v>
      </c>
      <c r="D266" s="38">
        <v>317.49</v>
      </c>
      <c r="E266" s="62">
        <v>0.65</v>
      </c>
      <c r="F266" s="79">
        <f t="shared" si="8"/>
        <v>206.36850000000001</v>
      </c>
      <c r="G266" s="22">
        <f t="shared" si="9"/>
        <v>-20.221499999999992</v>
      </c>
    </row>
    <row r="267" spans="1:7" s="63" customFormat="1" x14ac:dyDescent="0.25">
      <c r="A267" s="4">
        <v>217829</v>
      </c>
      <c r="B267" s="4"/>
      <c r="C267" s="32">
        <v>165.31589147286823</v>
      </c>
      <c r="D267" s="33">
        <v>318.07</v>
      </c>
      <c r="E267" s="62">
        <v>0.65</v>
      </c>
      <c r="F267" s="79">
        <f t="shared" si="8"/>
        <v>206.74549999999999</v>
      </c>
      <c r="G267" s="22">
        <f t="shared" si="9"/>
        <v>41.429608527131762</v>
      </c>
    </row>
    <row r="268" spans="1:7" s="63" customFormat="1" x14ac:dyDescent="0.25">
      <c r="A268" s="4">
        <v>957324</v>
      </c>
      <c r="B268" s="4"/>
      <c r="C268" s="32">
        <v>154.21979651162789</v>
      </c>
      <c r="D268" s="33">
        <v>320.32</v>
      </c>
      <c r="E268" s="62">
        <v>0.65</v>
      </c>
      <c r="F268" s="79">
        <f t="shared" si="8"/>
        <v>208.208</v>
      </c>
      <c r="G268" s="22">
        <f t="shared" si="9"/>
        <v>53.988203488372108</v>
      </c>
    </row>
    <row r="269" spans="1:7" s="63" customFormat="1" x14ac:dyDescent="0.25">
      <c r="A269" s="13">
        <v>981799</v>
      </c>
      <c r="B269" s="13"/>
      <c r="C269" s="32">
        <v>266.58</v>
      </c>
      <c r="D269" s="38">
        <v>320.95999999999998</v>
      </c>
      <c r="E269" s="62">
        <v>0.65</v>
      </c>
      <c r="F269" s="79">
        <f t="shared" si="8"/>
        <v>208.624</v>
      </c>
      <c r="G269" s="22">
        <f t="shared" si="9"/>
        <v>-57.955999999999989</v>
      </c>
    </row>
    <row r="270" spans="1:7" s="63" customFormat="1" x14ac:dyDescent="0.25">
      <c r="A270" s="13">
        <v>30862</v>
      </c>
      <c r="B270" s="13"/>
      <c r="C270" s="38">
        <v>223.34874821846682</v>
      </c>
      <c r="D270" s="38">
        <v>320.99</v>
      </c>
      <c r="E270" s="62">
        <v>0.65</v>
      </c>
      <c r="F270" s="79">
        <f t="shared" si="8"/>
        <v>208.64350000000002</v>
      </c>
      <c r="G270" s="22">
        <f t="shared" si="9"/>
        <v>-14.705248218466807</v>
      </c>
    </row>
    <row r="271" spans="1:7" s="63" customFormat="1" x14ac:dyDescent="0.25">
      <c r="A271" s="4">
        <v>953548</v>
      </c>
      <c r="B271" s="4"/>
      <c r="C271" s="32">
        <v>216.16299418604649</v>
      </c>
      <c r="D271" s="33">
        <v>321.7</v>
      </c>
      <c r="E271" s="62">
        <v>0.65</v>
      </c>
      <c r="F271" s="79">
        <f t="shared" si="8"/>
        <v>209.10499999999999</v>
      </c>
      <c r="G271" s="22">
        <f t="shared" si="9"/>
        <v>-7.0579941860464999</v>
      </c>
    </row>
    <row r="272" spans="1:7" s="63" customFormat="1" x14ac:dyDescent="0.25">
      <c r="A272" s="4">
        <v>974420</v>
      </c>
      <c r="B272" s="4"/>
      <c r="C272" s="32">
        <v>120.73090659340659</v>
      </c>
      <c r="D272" s="33">
        <v>322.48</v>
      </c>
      <c r="E272" s="62">
        <v>0.65</v>
      </c>
      <c r="F272" s="79">
        <f t="shared" si="8"/>
        <v>209.61200000000002</v>
      </c>
      <c r="G272" s="22">
        <f t="shared" si="9"/>
        <v>88.881093406593436</v>
      </c>
    </row>
    <row r="273" spans="1:7" s="63" customFormat="1" x14ac:dyDescent="0.25">
      <c r="A273" s="4">
        <v>892218</v>
      </c>
      <c r="B273" s="4"/>
      <c r="C273" s="32">
        <v>187.83810767468501</v>
      </c>
      <c r="D273" s="33">
        <v>323.41000000000003</v>
      </c>
      <c r="E273" s="62">
        <v>0.65</v>
      </c>
      <c r="F273" s="79">
        <f t="shared" si="8"/>
        <v>210.21650000000002</v>
      </c>
      <c r="G273" s="22">
        <f t="shared" si="9"/>
        <v>22.378392325315019</v>
      </c>
    </row>
    <row r="274" spans="1:7" s="63" customFormat="1" x14ac:dyDescent="0.25">
      <c r="A274" s="4">
        <v>568252</v>
      </c>
      <c r="B274" s="4"/>
      <c r="C274" s="32">
        <v>39.17084893048127</v>
      </c>
      <c r="D274" s="33">
        <v>323.98</v>
      </c>
      <c r="E274" s="62">
        <v>0.65</v>
      </c>
      <c r="F274" s="79">
        <f t="shared" si="8"/>
        <v>210.58700000000002</v>
      </c>
      <c r="G274" s="22">
        <f t="shared" si="9"/>
        <v>171.41615106951875</v>
      </c>
    </row>
    <row r="275" spans="1:7" s="63" customFormat="1" x14ac:dyDescent="0.25">
      <c r="A275" s="4">
        <v>47602</v>
      </c>
      <c r="B275" s="4"/>
      <c r="C275" s="32">
        <v>209.50434800566441</v>
      </c>
      <c r="D275" s="33">
        <v>324.63</v>
      </c>
      <c r="E275" s="62">
        <v>0.65</v>
      </c>
      <c r="F275" s="79">
        <f t="shared" si="8"/>
        <v>211.0095</v>
      </c>
      <c r="G275" s="22">
        <f t="shared" si="9"/>
        <v>1.5051519943355913</v>
      </c>
    </row>
    <row r="276" spans="1:7" s="63" customFormat="1" x14ac:dyDescent="0.25">
      <c r="A276" s="13">
        <v>9987</v>
      </c>
      <c r="B276" s="13"/>
      <c r="C276" s="32">
        <v>239.16267372723894</v>
      </c>
      <c r="D276" s="38">
        <v>325.69</v>
      </c>
      <c r="E276" s="62">
        <v>0.65</v>
      </c>
      <c r="F276" s="79">
        <f t="shared" si="8"/>
        <v>211.6985</v>
      </c>
      <c r="G276" s="22">
        <f t="shared" si="9"/>
        <v>-27.464173727238943</v>
      </c>
    </row>
    <row r="277" spans="1:7" s="63" customFormat="1" x14ac:dyDescent="0.25">
      <c r="A277" s="4">
        <v>837433</v>
      </c>
      <c r="B277" s="4"/>
      <c r="C277" s="32">
        <v>282.89350515463917</v>
      </c>
      <c r="D277" s="33">
        <v>327.69</v>
      </c>
      <c r="E277" s="62">
        <v>0.65</v>
      </c>
      <c r="F277" s="79">
        <f t="shared" si="8"/>
        <v>212.99850000000001</v>
      </c>
      <c r="G277" s="22">
        <f t="shared" si="9"/>
        <v>-69.895005154639165</v>
      </c>
    </row>
    <row r="278" spans="1:7" s="63" customFormat="1" x14ac:dyDescent="0.25">
      <c r="A278" s="13">
        <v>933613</v>
      </c>
      <c r="B278" s="4"/>
      <c r="C278" s="32">
        <v>148.60991208791208</v>
      </c>
      <c r="D278" s="38">
        <v>327.69</v>
      </c>
      <c r="E278" s="62">
        <v>0.65</v>
      </c>
      <c r="F278" s="79">
        <f t="shared" si="8"/>
        <v>212.99850000000001</v>
      </c>
      <c r="G278" s="22">
        <f t="shared" si="9"/>
        <v>64.388587912087928</v>
      </c>
    </row>
    <row r="279" spans="1:7" s="63" customFormat="1" x14ac:dyDescent="0.25">
      <c r="A279" s="4">
        <v>845078</v>
      </c>
      <c r="B279" s="4"/>
      <c r="C279" s="38">
        <v>237.10770491803277</v>
      </c>
      <c r="D279" s="33">
        <v>328.19</v>
      </c>
      <c r="E279" s="62">
        <v>0.65</v>
      </c>
      <c r="F279" s="79">
        <f t="shared" si="8"/>
        <v>213.3235</v>
      </c>
      <c r="G279" s="22">
        <f t="shared" si="9"/>
        <v>-23.784204918032771</v>
      </c>
    </row>
    <row r="280" spans="1:7" s="63" customFormat="1" x14ac:dyDescent="0.25">
      <c r="A280" s="13">
        <v>953315</v>
      </c>
      <c r="B280" s="13"/>
      <c r="C280" s="32">
        <v>219.28</v>
      </c>
      <c r="D280" s="38">
        <v>328.88</v>
      </c>
      <c r="E280" s="62">
        <v>0.65</v>
      </c>
      <c r="F280" s="79">
        <f t="shared" si="8"/>
        <v>213.77199999999999</v>
      </c>
      <c r="G280" s="22">
        <f t="shared" si="9"/>
        <v>-5.5080000000000098</v>
      </c>
    </row>
    <row r="281" spans="1:7" s="63" customFormat="1" x14ac:dyDescent="0.25">
      <c r="A281" s="4">
        <v>81955</v>
      </c>
      <c r="B281" s="4"/>
      <c r="C281" s="32">
        <v>146.876</v>
      </c>
      <c r="D281" s="33">
        <v>332.02</v>
      </c>
      <c r="E281" s="62">
        <v>0.65</v>
      </c>
      <c r="F281" s="79">
        <f t="shared" si="8"/>
        <v>215.81299999999999</v>
      </c>
      <c r="G281" s="22">
        <f t="shared" si="9"/>
        <v>68.936999999999983</v>
      </c>
    </row>
    <row r="282" spans="1:7" s="63" customFormat="1" x14ac:dyDescent="0.25">
      <c r="A282" s="4">
        <v>136379</v>
      </c>
      <c r="B282" s="4"/>
      <c r="C282" s="32">
        <v>220.34304347826088</v>
      </c>
      <c r="D282" s="33">
        <v>332.77</v>
      </c>
      <c r="E282" s="62">
        <v>0.65</v>
      </c>
      <c r="F282" s="79">
        <f t="shared" si="8"/>
        <v>216.3005</v>
      </c>
      <c r="G282" s="22">
        <f t="shared" si="9"/>
        <v>-4.0425434782608818</v>
      </c>
    </row>
    <row r="283" spans="1:7" s="63" customFormat="1" x14ac:dyDescent="0.25">
      <c r="A283" s="13">
        <v>591335</v>
      </c>
      <c r="B283" s="4"/>
      <c r="C283" s="32">
        <v>248.97668131868133</v>
      </c>
      <c r="D283" s="38">
        <v>332.82</v>
      </c>
      <c r="E283" s="62">
        <v>0.65</v>
      </c>
      <c r="F283" s="79">
        <f t="shared" si="8"/>
        <v>216.333</v>
      </c>
      <c r="G283" s="22">
        <f t="shared" si="9"/>
        <v>-32.643681318681331</v>
      </c>
    </row>
    <row r="284" spans="1:7" s="63" customFormat="1" x14ac:dyDescent="0.25">
      <c r="A284" s="4">
        <v>855180</v>
      </c>
      <c r="B284" s="4"/>
      <c r="C284" s="32">
        <v>232.33097204599522</v>
      </c>
      <c r="D284" s="33">
        <v>333.28</v>
      </c>
      <c r="E284" s="62">
        <v>0.65</v>
      </c>
      <c r="F284" s="79">
        <f t="shared" si="8"/>
        <v>216.63199999999998</v>
      </c>
      <c r="G284" s="22">
        <f t="shared" si="9"/>
        <v>-15.698972045995248</v>
      </c>
    </row>
    <row r="285" spans="1:7" s="63" customFormat="1" x14ac:dyDescent="0.25">
      <c r="A285" s="13">
        <v>632899</v>
      </c>
      <c r="B285" s="13"/>
      <c r="C285" s="32">
        <v>281.84058731343282</v>
      </c>
      <c r="D285" s="38">
        <v>334.42</v>
      </c>
      <c r="E285" s="62">
        <v>0.65</v>
      </c>
      <c r="F285" s="79">
        <f t="shared" si="8"/>
        <v>217.37300000000002</v>
      </c>
      <c r="G285" s="22">
        <f t="shared" si="9"/>
        <v>-64.467587313432801</v>
      </c>
    </row>
    <row r="286" spans="1:7" s="63" customFormat="1" x14ac:dyDescent="0.25">
      <c r="A286" s="4">
        <v>620847</v>
      </c>
      <c r="B286" s="4"/>
      <c r="C286" s="33">
        <v>265.19475616305925</v>
      </c>
      <c r="D286" s="33">
        <v>334.46</v>
      </c>
      <c r="E286" s="62">
        <v>0.65</v>
      </c>
      <c r="F286" s="79">
        <f t="shared" si="8"/>
        <v>217.399</v>
      </c>
      <c r="G286" s="22">
        <f t="shared" si="9"/>
        <v>-47.795756163059252</v>
      </c>
    </row>
    <row r="287" spans="1:7" s="63" customFormat="1" x14ac:dyDescent="0.25">
      <c r="A287" s="13">
        <v>49984</v>
      </c>
      <c r="B287" s="4"/>
      <c r="C287" s="33">
        <v>277.19248901098899</v>
      </c>
      <c r="D287" s="33">
        <v>334.65</v>
      </c>
      <c r="E287" s="62">
        <v>0.65</v>
      </c>
      <c r="F287" s="79">
        <f t="shared" si="8"/>
        <v>217.52249999999998</v>
      </c>
      <c r="G287" s="22">
        <f t="shared" si="9"/>
        <v>-59.669989010989013</v>
      </c>
    </row>
    <row r="288" spans="1:7" s="63" customFormat="1" x14ac:dyDescent="0.25">
      <c r="A288" s="4">
        <v>74942</v>
      </c>
      <c r="B288" s="4"/>
      <c r="C288" s="32">
        <v>115.44775824175821</v>
      </c>
      <c r="D288" s="33">
        <v>335.34</v>
      </c>
      <c r="E288" s="62">
        <v>0.65</v>
      </c>
      <c r="F288" s="79">
        <f t="shared" si="8"/>
        <v>217.971</v>
      </c>
      <c r="G288" s="22">
        <f t="shared" si="9"/>
        <v>102.5232417582418</v>
      </c>
    </row>
    <row r="289" spans="1:7" s="63" customFormat="1" x14ac:dyDescent="0.25">
      <c r="A289" s="13">
        <v>980917</v>
      </c>
      <c r="B289" s="13"/>
      <c r="C289" s="32">
        <v>144.77345291479824</v>
      </c>
      <c r="D289" s="38">
        <v>335.85</v>
      </c>
      <c r="E289" s="62">
        <v>0.65</v>
      </c>
      <c r="F289" s="79">
        <f t="shared" si="8"/>
        <v>218.30250000000001</v>
      </c>
      <c r="G289" s="22">
        <f t="shared" si="9"/>
        <v>73.529047085201768</v>
      </c>
    </row>
    <row r="290" spans="1:7" s="63" customFormat="1" x14ac:dyDescent="0.25">
      <c r="A290" s="13">
        <v>636490</v>
      </c>
      <c r="B290" s="4"/>
      <c r="C290" s="32">
        <v>288.58404255319147</v>
      </c>
      <c r="D290" s="38">
        <v>342.33</v>
      </c>
      <c r="E290" s="62">
        <v>0.65</v>
      </c>
      <c r="F290" s="79">
        <f t="shared" si="8"/>
        <v>222.5145</v>
      </c>
      <c r="G290" s="22">
        <f t="shared" si="9"/>
        <v>-66.069542553191468</v>
      </c>
    </row>
    <row r="291" spans="1:7" s="63" customFormat="1" x14ac:dyDescent="0.25">
      <c r="A291" s="4">
        <v>631521</v>
      </c>
      <c r="B291" s="4"/>
      <c r="C291" s="33">
        <v>266.11895309568479</v>
      </c>
      <c r="D291" s="33">
        <v>343.56</v>
      </c>
      <c r="E291" s="62">
        <v>0.65</v>
      </c>
      <c r="F291" s="79">
        <f t="shared" si="8"/>
        <v>223.31400000000002</v>
      </c>
      <c r="G291" s="22">
        <f t="shared" si="9"/>
        <v>-42.804953095684766</v>
      </c>
    </row>
    <row r="292" spans="1:7" s="63" customFormat="1" x14ac:dyDescent="0.25">
      <c r="A292" s="13">
        <v>527832</v>
      </c>
      <c r="B292" s="4"/>
      <c r="C292" s="32">
        <v>274.1402179005205</v>
      </c>
      <c r="D292" s="38">
        <v>344.28</v>
      </c>
      <c r="E292" s="62">
        <v>0.65</v>
      </c>
      <c r="F292" s="79">
        <f t="shared" si="8"/>
        <v>223.78199999999998</v>
      </c>
      <c r="G292" s="22">
        <f t="shared" si="9"/>
        <v>-50.358217900520515</v>
      </c>
    </row>
    <row r="293" spans="1:7" s="63" customFormat="1" x14ac:dyDescent="0.25">
      <c r="A293" s="4">
        <v>857945</v>
      </c>
      <c r="B293" s="4"/>
      <c r="C293" s="32">
        <v>304.8406881114243</v>
      </c>
      <c r="D293" s="33">
        <v>347.83</v>
      </c>
      <c r="E293" s="62">
        <v>0.65</v>
      </c>
      <c r="F293" s="79">
        <f t="shared" si="8"/>
        <v>226.08949999999999</v>
      </c>
      <c r="G293" s="22">
        <f t="shared" si="9"/>
        <v>-78.751188111424312</v>
      </c>
    </row>
    <row r="294" spans="1:7" s="63" customFormat="1" x14ac:dyDescent="0.25">
      <c r="A294" s="4">
        <v>984988</v>
      </c>
      <c r="B294" s="4"/>
      <c r="C294" s="32">
        <v>299.34989690721648</v>
      </c>
      <c r="D294" s="33">
        <v>348.83</v>
      </c>
      <c r="E294" s="62">
        <v>0.65</v>
      </c>
      <c r="F294" s="79">
        <f t="shared" si="8"/>
        <v>226.73949999999999</v>
      </c>
      <c r="G294" s="22">
        <f t="shared" si="9"/>
        <v>-72.610396907216483</v>
      </c>
    </row>
    <row r="295" spans="1:7" s="63" customFormat="1" x14ac:dyDescent="0.25">
      <c r="A295" s="4">
        <v>208939</v>
      </c>
      <c r="B295" s="4"/>
      <c r="C295" s="32">
        <v>169.46441860465117</v>
      </c>
      <c r="D295" s="33">
        <v>349.38</v>
      </c>
      <c r="E295" s="62">
        <v>0.65</v>
      </c>
      <c r="F295" s="79">
        <f t="shared" si="8"/>
        <v>227.09700000000001</v>
      </c>
      <c r="G295" s="22">
        <f t="shared" si="9"/>
        <v>57.632581395348836</v>
      </c>
    </row>
    <row r="296" spans="1:7" s="63" customFormat="1" x14ac:dyDescent="0.25">
      <c r="A296" s="4">
        <v>202903</v>
      </c>
      <c r="B296" s="4"/>
      <c r="C296" s="32">
        <v>152.85855338834708</v>
      </c>
      <c r="D296" s="33">
        <v>353.02</v>
      </c>
      <c r="E296" s="62">
        <v>0.65</v>
      </c>
      <c r="F296" s="79">
        <f t="shared" si="8"/>
        <v>229.46299999999999</v>
      </c>
      <c r="G296" s="22">
        <f t="shared" si="9"/>
        <v>76.604446611652918</v>
      </c>
    </row>
    <row r="297" spans="1:7" s="63" customFormat="1" x14ac:dyDescent="0.25">
      <c r="A297" s="4">
        <v>206910</v>
      </c>
      <c r="B297" s="4"/>
      <c r="C297" s="32">
        <v>305.64686046511628</v>
      </c>
      <c r="D297" s="33">
        <v>354.05</v>
      </c>
      <c r="E297" s="62">
        <v>0.65</v>
      </c>
      <c r="F297" s="79">
        <f t="shared" si="8"/>
        <v>230.13250000000002</v>
      </c>
      <c r="G297" s="22">
        <f t="shared" si="9"/>
        <v>-75.514360465116255</v>
      </c>
    </row>
    <row r="298" spans="1:7" s="63" customFormat="1" x14ac:dyDescent="0.25">
      <c r="A298" s="4">
        <v>626562</v>
      </c>
      <c r="B298" s="4"/>
      <c r="C298" s="32">
        <v>307.4468992248062</v>
      </c>
      <c r="D298" s="33">
        <v>354.44</v>
      </c>
      <c r="E298" s="62">
        <v>0.65</v>
      </c>
      <c r="F298" s="79">
        <f t="shared" si="8"/>
        <v>230.386</v>
      </c>
      <c r="G298" s="22">
        <f t="shared" si="9"/>
        <v>-77.060899224806207</v>
      </c>
    </row>
    <row r="299" spans="1:7" s="63" customFormat="1" x14ac:dyDescent="0.25">
      <c r="A299" s="4">
        <v>507459</v>
      </c>
      <c r="B299" s="4"/>
      <c r="C299" s="32">
        <v>206.74410626486912</v>
      </c>
      <c r="D299" s="33">
        <v>355.6</v>
      </c>
      <c r="E299" s="62">
        <v>0.65</v>
      </c>
      <c r="F299" s="79">
        <f t="shared" si="8"/>
        <v>231.14000000000001</v>
      </c>
      <c r="G299" s="22">
        <f t="shared" si="9"/>
        <v>24.395893735130898</v>
      </c>
    </row>
    <row r="300" spans="1:7" s="63" customFormat="1" x14ac:dyDescent="0.25">
      <c r="A300" s="4">
        <v>614617</v>
      </c>
      <c r="B300" s="4"/>
      <c r="C300" s="32">
        <v>292.41560796382367</v>
      </c>
      <c r="D300" s="33">
        <v>358.28</v>
      </c>
      <c r="E300" s="62">
        <v>0.65</v>
      </c>
      <c r="F300" s="79">
        <f t="shared" si="8"/>
        <v>232.88199999999998</v>
      </c>
      <c r="G300" s="22">
        <f t="shared" si="9"/>
        <v>-59.533607963823698</v>
      </c>
    </row>
    <row r="301" spans="1:7" s="63" customFormat="1" x14ac:dyDescent="0.25">
      <c r="A301" s="4">
        <v>86849</v>
      </c>
      <c r="B301" s="4"/>
      <c r="C301" s="33">
        <v>172.145988372093</v>
      </c>
      <c r="D301" s="33">
        <v>359.37</v>
      </c>
      <c r="E301" s="62">
        <v>0.65</v>
      </c>
      <c r="F301" s="79">
        <f t="shared" si="8"/>
        <v>233.59050000000002</v>
      </c>
      <c r="G301" s="22">
        <f t="shared" si="9"/>
        <v>61.444511627907019</v>
      </c>
    </row>
    <row r="302" spans="1:7" s="63" customFormat="1" x14ac:dyDescent="0.25">
      <c r="A302" s="4">
        <v>954098</v>
      </c>
      <c r="B302" s="4"/>
      <c r="C302" s="32">
        <v>164.1161923076923</v>
      </c>
      <c r="D302" s="33">
        <v>363.12</v>
      </c>
      <c r="E302" s="62">
        <v>0.65</v>
      </c>
      <c r="F302" s="79">
        <f t="shared" si="8"/>
        <v>236.02800000000002</v>
      </c>
      <c r="G302" s="22">
        <f t="shared" si="9"/>
        <v>71.911807692307718</v>
      </c>
    </row>
    <row r="303" spans="1:7" s="63" customFormat="1" x14ac:dyDescent="0.25">
      <c r="A303" s="4">
        <v>548882</v>
      </c>
      <c r="B303" s="4"/>
      <c r="C303" s="32">
        <v>238.83212606454506</v>
      </c>
      <c r="D303" s="33">
        <v>363.58</v>
      </c>
      <c r="E303" s="62">
        <v>0.65</v>
      </c>
      <c r="F303" s="79">
        <f t="shared" si="8"/>
        <v>236.327</v>
      </c>
      <c r="G303" s="22">
        <f t="shared" si="9"/>
        <v>-2.5051260645450668</v>
      </c>
    </row>
    <row r="304" spans="1:7" s="63" customFormat="1" x14ac:dyDescent="0.25">
      <c r="A304" s="4">
        <v>617259</v>
      </c>
      <c r="B304" s="4"/>
      <c r="C304" s="32">
        <v>299.24573770491799</v>
      </c>
      <c r="D304" s="33">
        <v>368.24</v>
      </c>
      <c r="E304" s="62">
        <v>0.65</v>
      </c>
      <c r="F304" s="79">
        <f t="shared" si="8"/>
        <v>239.35600000000002</v>
      </c>
      <c r="G304" s="22">
        <f t="shared" si="9"/>
        <v>-59.889737704917962</v>
      </c>
    </row>
    <row r="305" spans="1:7" s="63" customFormat="1" x14ac:dyDescent="0.25">
      <c r="A305" s="13">
        <v>932180</v>
      </c>
      <c r="B305" s="13"/>
      <c r="C305" s="32">
        <v>254.61</v>
      </c>
      <c r="D305" s="38">
        <v>368.38</v>
      </c>
      <c r="E305" s="62">
        <v>0.65</v>
      </c>
      <c r="F305" s="79">
        <f t="shared" si="8"/>
        <v>239.447</v>
      </c>
      <c r="G305" s="22">
        <f t="shared" si="9"/>
        <v>-15.163000000000011</v>
      </c>
    </row>
    <row r="306" spans="1:7" s="63" customFormat="1" x14ac:dyDescent="0.25">
      <c r="A306" s="4">
        <v>69278</v>
      </c>
      <c r="B306" s="4"/>
      <c r="C306" s="32">
        <v>278.47453281176411</v>
      </c>
      <c r="D306" s="33">
        <v>368.5</v>
      </c>
      <c r="E306" s="62">
        <v>0.65</v>
      </c>
      <c r="F306" s="79">
        <f t="shared" si="8"/>
        <v>239.52500000000001</v>
      </c>
      <c r="G306" s="22">
        <f t="shared" si="9"/>
        <v>-38.949532811764101</v>
      </c>
    </row>
    <row r="307" spans="1:7" s="63" customFormat="1" x14ac:dyDescent="0.25">
      <c r="A307" s="4">
        <v>632048</v>
      </c>
      <c r="B307" s="4"/>
      <c r="C307" s="33">
        <v>262.43897094926353</v>
      </c>
      <c r="D307" s="33">
        <v>370.34</v>
      </c>
      <c r="E307" s="62">
        <v>0.65</v>
      </c>
      <c r="F307" s="79">
        <f t="shared" si="8"/>
        <v>240.721</v>
      </c>
      <c r="G307" s="22">
        <f t="shared" si="9"/>
        <v>-21.717970949263531</v>
      </c>
    </row>
    <row r="308" spans="1:7" s="63" customFormat="1" x14ac:dyDescent="0.25">
      <c r="A308" s="13">
        <v>954395</v>
      </c>
      <c r="B308" s="4"/>
      <c r="C308" s="32">
        <v>249.73223837209301</v>
      </c>
      <c r="D308" s="38">
        <v>371.04</v>
      </c>
      <c r="E308" s="62">
        <v>0.65</v>
      </c>
      <c r="F308" s="79">
        <f t="shared" si="8"/>
        <v>241.17600000000002</v>
      </c>
      <c r="G308" s="22">
        <f t="shared" si="9"/>
        <v>-8.5562383720929915</v>
      </c>
    </row>
    <row r="309" spans="1:7" s="63" customFormat="1" x14ac:dyDescent="0.25">
      <c r="A309" s="13">
        <v>953081</v>
      </c>
      <c r="B309" s="13"/>
      <c r="C309" s="32">
        <v>266.51</v>
      </c>
      <c r="D309" s="38">
        <v>372.83</v>
      </c>
      <c r="E309" s="62">
        <v>0.65</v>
      </c>
      <c r="F309" s="79">
        <f t="shared" si="8"/>
        <v>242.33949999999999</v>
      </c>
      <c r="G309" s="22">
        <f t="shared" si="9"/>
        <v>-24.170500000000004</v>
      </c>
    </row>
    <row r="310" spans="1:7" s="63" customFormat="1" x14ac:dyDescent="0.25">
      <c r="A310" s="13">
        <v>203134</v>
      </c>
      <c r="B310" s="4"/>
      <c r="C310" s="33">
        <v>273.25616279069772</v>
      </c>
      <c r="D310" s="33">
        <v>375.64</v>
      </c>
      <c r="E310" s="62">
        <v>0.65</v>
      </c>
      <c r="F310" s="79">
        <f t="shared" si="8"/>
        <v>244.166</v>
      </c>
      <c r="G310" s="22">
        <f t="shared" si="9"/>
        <v>-29.090162790697718</v>
      </c>
    </row>
    <row r="311" spans="1:7" s="63" customFormat="1" x14ac:dyDescent="0.25">
      <c r="A311" s="13">
        <v>124432</v>
      </c>
      <c r="B311" s="13"/>
      <c r="C311" s="33">
        <v>246.93622595240137</v>
      </c>
      <c r="D311" s="38">
        <v>375.68</v>
      </c>
      <c r="E311" s="62">
        <v>0.65</v>
      </c>
      <c r="F311" s="79">
        <f t="shared" si="8"/>
        <v>244.19200000000001</v>
      </c>
      <c r="G311" s="22">
        <f t="shared" si="9"/>
        <v>-2.744225952401365</v>
      </c>
    </row>
    <row r="312" spans="1:7" s="63" customFormat="1" x14ac:dyDescent="0.25">
      <c r="A312" s="13">
        <v>962068</v>
      </c>
      <c r="B312" s="4"/>
      <c r="C312" s="32">
        <v>259.77673243087554</v>
      </c>
      <c r="D312" s="38">
        <v>376.16</v>
      </c>
      <c r="E312" s="62">
        <v>0.65</v>
      </c>
      <c r="F312" s="79">
        <f t="shared" si="8"/>
        <v>244.50400000000002</v>
      </c>
      <c r="G312" s="22">
        <f t="shared" si="9"/>
        <v>-15.272732430875521</v>
      </c>
    </row>
    <row r="313" spans="1:7" s="63" customFormat="1" x14ac:dyDescent="0.25">
      <c r="A313" s="4">
        <v>996778</v>
      </c>
      <c r="B313" s="4"/>
      <c r="C313" s="32">
        <v>280.23135658914725</v>
      </c>
      <c r="D313" s="33">
        <v>377.75</v>
      </c>
      <c r="E313" s="62">
        <v>0.65</v>
      </c>
      <c r="F313" s="79">
        <f t="shared" si="8"/>
        <v>245.53749999999999</v>
      </c>
      <c r="G313" s="22">
        <f t="shared" si="9"/>
        <v>-34.693856589147259</v>
      </c>
    </row>
    <row r="314" spans="1:7" s="63" customFormat="1" x14ac:dyDescent="0.25">
      <c r="A314" s="4">
        <v>890444</v>
      </c>
      <c r="B314" s="4"/>
      <c r="C314" s="32">
        <v>262.23258620689654</v>
      </c>
      <c r="D314" s="33">
        <v>378.54</v>
      </c>
      <c r="E314" s="62">
        <v>0.65</v>
      </c>
      <c r="F314" s="79">
        <f t="shared" si="8"/>
        <v>246.05100000000002</v>
      </c>
      <c r="G314" s="22">
        <f t="shared" si="9"/>
        <v>-16.181586206896526</v>
      </c>
    </row>
    <row r="315" spans="1:7" s="63" customFormat="1" x14ac:dyDescent="0.25">
      <c r="A315" s="4">
        <v>968266</v>
      </c>
      <c r="B315" s="4"/>
      <c r="C315" s="32">
        <v>285.9239381443299</v>
      </c>
      <c r="D315" s="33">
        <v>379.05</v>
      </c>
      <c r="E315" s="62">
        <v>0.65</v>
      </c>
      <c r="F315" s="79">
        <f t="shared" si="8"/>
        <v>246.38250000000002</v>
      </c>
      <c r="G315" s="22">
        <f t="shared" si="9"/>
        <v>-39.541438144329874</v>
      </c>
    </row>
    <row r="316" spans="1:7" s="63" customFormat="1" x14ac:dyDescent="0.25">
      <c r="A316" s="13">
        <v>222586</v>
      </c>
      <c r="B316" s="13"/>
      <c r="C316" s="32">
        <v>296.92098185295669</v>
      </c>
      <c r="D316" s="38">
        <v>379.59</v>
      </c>
      <c r="E316" s="62">
        <v>0.65</v>
      </c>
      <c r="F316" s="79">
        <f t="shared" si="8"/>
        <v>246.73349999999999</v>
      </c>
      <c r="G316" s="22">
        <f t="shared" si="9"/>
        <v>-50.187481852956694</v>
      </c>
    </row>
    <row r="317" spans="1:7" s="63" customFormat="1" x14ac:dyDescent="0.25">
      <c r="A317" s="4">
        <v>76013</v>
      </c>
      <c r="B317" s="4"/>
      <c r="C317" s="32">
        <v>235.19740964027955</v>
      </c>
      <c r="D317" s="33">
        <f>382.4</f>
        <v>382.4</v>
      </c>
      <c r="E317" s="62">
        <v>0.65</v>
      </c>
      <c r="F317" s="79">
        <f t="shared" si="8"/>
        <v>248.56</v>
      </c>
      <c r="G317" s="22">
        <f t="shared" si="9"/>
        <v>13.362590359720457</v>
      </c>
    </row>
    <row r="318" spans="1:7" s="63" customFormat="1" x14ac:dyDescent="0.25">
      <c r="A318" s="13">
        <v>535211</v>
      </c>
      <c r="B318" s="4"/>
      <c r="C318" s="33">
        <v>268.22960020242914</v>
      </c>
      <c r="D318" s="33">
        <v>383.2</v>
      </c>
      <c r="E318" s="62">
        <v>0.65</v>
      </c>
      <c r="F318" s="79">
        <f t="shared" si="8"/>
        <v>249.08</v>
      </c>
      <c r="G318" s="22">
        <f t="shared" si="9"/>
        <v>-19.149600202429127</v>
      </c>
    </row>
    <row r="319" spans="1:7" s="63" customFormat="1" x14ac:dyDescent="0.25">
      <c r="A319" s="4">
        <v>891688</v>
      </c>
      <c r="B319" s="4"/>
      <c r="C319" s="32">
        <v>275.48466833746727</v>
      </c>
      <c r="D319" s="33">
        <v>388.77</v>
      </c>
      <c r="E319" s="62">
        <v>0.65</v>
      </c>
      <c r="F319" s="79">
        <f t="shared" ref="F319:F376" si="10">+D319*E319</f>
        <v>252.70050000000001</v>
      </c>
      <c r="G319" s="22">
        <f t="shared" ref="G319:G376" si="11">+F319-C319</f>
        <v>-22.784168337467264</v>
      </c>
    </row>
    <row r="320" spans="1:7" s="63" customFormat="1" x14ac:dyDescent="0.25">
      <c r="A320" s="4">
        <v>892426</v>
      </c>
      <c r="B320" s="4"/>
      <c r="C320" s="32">
        <v>197.62072164948455</v>
      </c>
      <c r="D320" s="33">
        <v>388.89</v>
      </c>
      <c r="E320" s="62">
        <v>0.65</v>
      </c>
      <c r="F320" s="79">
        <f t="shared" si="10"/>
        <v>252.77850000000001</v>
      </c>
      <c r="G320" s="22">
        <f t="shared" si="11"/>
        <v>55.157778350515457</v>
      </c>
    </row>
    <row r="321" spans="1:7" s="63" customFormat="1" x14ac:dyDescent="0.25">
      <c r="A321" s="13">
        <v>833863</v>
      </c>
      <c r="B321" s="13"/>
      <c r="C321" s="32">
        <v>311.92378541207319</v>
      </c>
      <c r="D321" s="38">
        <v>389.52</v>
      </c>
      <c r="E321" s="62">
        <v>0.65</v>
      </c>
      <c r="F321" s="79">
        <f t="shared" si="10"/>
        <v>253.18799999999999</v>
      </c>
      <c r="G321" s="22">
        <f t="shared" si="11"/>
        <v>-58.735785412073199</v>
      </c>
    </row>
    <row r="322" spans="1:7" s="63" customFormat="1" x14ac:dyDescent="0.25">
      <c r="A322" s="4">
        <v>17868</v>
      </c>
      <c r="B322" s="4"/>
      <c r="C322" s="32">
        <v>192.40830516247377</v>
      </c>
      <c r="D322" s="33">
        <v>391.42</v>
      </c>
      <c r="E322" s="62">
        <v>0.65</v>
      </c>
      <c r="F322" s="79">
        <f t="shared" si="10"/>
        <v>254.42300000000003</v>
      </c>
      <c r="G322" s="22">
        <f t="shared" si="11"/>
        <v>62.014694837526264</v>
      </c>
    </row>
    <row r="323" spans="1:7" s="63" customFormat="1" x14ac:dyDescent="0.25">
      <c r="A323" s="4">
        <v>634304</v>
      </c>
      <c r="B323" s="4"/>
      <c r="C323" s="33">
        <v>317.25307692307695</v>
      </c>
      <c r="D323" s="33">
        <v>393.61</v>
      </c>
      <c r="E323" s="62">
        <v>0.65</v>
      </c>
      <c r="F323" s="79">
        <f t="shared" si="10"/>
        <v>255.84650000000002</v>
      </c>
      <c r="G323" s="22">
        <f t="shared" si="11"/>
        <v>-61.406576923076926</v>
      </c>
    </row>
    <row r="324" spans="1:7" s="63" customFormat="1" x14ac:dyDescent="0.25">
      <c r="A324" s="4">
        <v>860543</v>
      </c>
      <c r="B324" s="4"/>
      <c r="C324" s="33">
        <v>327.51029011872845</v>
      </c>
      <c r="D324" s="33">
        <v>393.68</v>
      </c>
      <c r="E324" s="62">
        <v>0.65</v>
      </c>
      <c r="F324" s="79">
        <f t="shared" si="10"/>
        <v>255.89200000000002</v>
      </c>
      <c r="G324" s="22">
        <f t="shared" si="11"/>
        <v>-71.618290118728424</v>
      </c>
    </row>
    <row r="325" spans="1:7" s="63" customFormat="1" x14ac:dyDescent="0.25">
      <c r="A325" s="4">
        <v>124158</v>
      </c>
      <c r="B325" s="4"/>
      <c r="C325" s="32">
        <v>217.58329457364343</v>
      </c>
      <c r="D325" s="33">
        <v>397.82</v>
      </c>
      <c r="E325" s="62">
        <v>0.65</v>
      </c>
      <c r="F325" s="79">
        <f t="shared" si="10"/>
        <v>258.58300000000003</v>
      </c>
      <c r="G325" s="22">
        <f t="shared" si="11"/>
        <v>40.999705426356599</v>
      </c>
    </row>
    <row r="326" spans="1:7" s="63" customFormat="1" x14ac:dyDescent="0.25">
      <c r="A326" s="4">
        <v>214987</v>
      </c>
      <c r="B326" s="4"/>
      <c r="C326" s="32">
        <v>146.37719961240313</v>
      </c>
      <c r="D326" s="33">
        <v>404.2</v>
      </c>
      <c r="E326" s="62">
        <v>0.65</v>
      </c>
      <c r="F326" s="79">
        <f t="shared" si="10"/>
        <v>262.73</v>
      </c>
      <c r="G326" s="22">
        <f t="shared" si="11"/>
        <v>116.35280038759689</v>
      </c>
    </row>
    <row r="327" spans="1:7" s="63" customFormat="1" x14ac:dyDescent="0.25">
      <c r="A327" s="4">
        <v>120103</v>
      </c>
      <c r="B327" s="4"/>
      <c r="C327" s="32">
        <v>274.81233197370022</v>
      </c>
      <c r="D327" s="33">
        <v>406.44</v>
      </c>
      <c r="E327" s="62">
        <v>0.65</v>
      </c>
      <c r="F327" s="79">
        <f t="shared" si="10"/>
        <v>264.18600000000004</v>
      </c>
      <c r="G327" s="22">
        <f t="shared" si="11"/>
        <v>-10.626331973700189</v>
      </c>
    </row>
    <row r="328" spans="1:7" s="63" customFormat="1" x14ac:dyDescent="0.25">
      <c r="A328" s="4">
        <v>853027</v>
      </c>
      <c r="B328" s="4"/>
      <c r="C328" s="32">
        <v>123.16907176338549</v>
      </c>
      <c r="D328" s="33">
        <v>406.76</v>
      </c>
      <c r="E328" s="62">
        <v>0.65</v>
      </c>
      <c r="F328" s="79">
        <f t="shared" si="10"/>
        <v>264.39400000000001</v>
      </c>
      <c r="G328" s="22">
        <f t="shared" si="11"/>
        <v>141.22492823661452</v>
      </c>
    </row>
    <row r="329" spans="1:7" s="63" customFormat="1" x14ac:dyDescent="0.25">
      <c r="A329" s="4">
        <v>620092</v>
      </c>
      <c r="B329" s="4"/>
      <c r="C329" s="32">
        <v>255.27849828155385</v>
      </c>
      <c r="D329" s="33">
        <v>411.28</v>
      </c>
      <c r="E329" s="62">
        <v>0.65</v>
      </c>
      <c r="F329" s="79">
        <f t="shared" si="10"/>
        <v>267.33199999999999</v>
      </c>
      <c r="G329" s="22">
        <f t="shared" si="11"/>
        <v>12.053501718446142</v>
      </c>
    </row>
    <row r="330" spans="1:7" s="63" customFormat="1" x14ac:dyDescent="0.25">
      <c r="A330" s="13">
        <v>139574</v>
      </c>
      <c r="B330" s="13"/>
      <c r="C330" s="32">
        <v>307.25</v>
      </c>
      <c r="D330" s="38">
        <v>414.4</v>
      </c>
      <c r="E330" s="62">
        <v>0.65</v>
      </c>
      <c r="F330" s="79">
        <f t="shared" si="10"/>
        <v>269.36</v>
      </c>
      <c r="G330" s="22">
        <f t="shared" si="11"/>
        <v>-37.889999999999986</v>
      </c>
    </row>
    <row r="331" spans="1:7" s="63" customFormat="1" x14ac:dyDescent="0.25">
      <c r="A331" s="4">
        <v>216216</v>
      </c>
      <c r="B331" s="4"/>
      <c r="C331" s="32">
        <v>208.4191569767442</v>
      </c>
      <c r="D331" s="33">
        <v>414.98</v>
      </c>
      <c r="E331" s="62">
        <v>0.65</v>
      </c>
      <c r="F331" s="79">
        <f t="shared" si="10"/>
        <v>269.73700000000002</v>
      </c>
      <c r="G331" s="22">
        <f t="shared" si="11"/>
        <v>61.317843023255818</v>
      </c>
    </row>
    <row r="332" spans="1:7" s="63" customFormat="1" x14ac:dyDescent="0.25">
      <c r="A332" s="13">
        <v>844615</v>
      </c>
      <c r="B332" s="4"/>
      <c r="C332" s="32">
        <v>341.36402061855665</v>
      </c>
      <c r="D332" s="38">
        <v>415.64</v>
      </c>
      <c r="E332" s="62">
        <v>0.65</v>
      </c>
      <c r="F332" s="79">
        <f t="shared" si="10"/>
        <v>270.166</v>
      </c>
      <c r="G332" s="22">
        <f t="shared" si="11"/>
        <v>-71.198020618556654</v>
      </c>
    </row>
    <row r="333" spans="1:7" s="63" customFormat="1" x14ac:dyDescent="0.25">
      <c r="A333" s="4">
        <v>118416</v>
      </c>
      <c r="B333" s="4"/>
      <c r="C333" s="32">
        <v>306.11658914728679</v>
      </c>
      <c r="D333" s="33">
        <v>415.64</v>
      </c>
      <c r="E333" s="62">
        <v>0.65</v>
      </c>
      <c r="F333" s="79">
        <f t="shared" si="10"/>
        <v>270.166</v>
      </c>
      <c r="G333" s="22">
        <f t="shared" si="11"/>
        <v>-35.950589147286792</v>
      </c>
    </row>
    <row r="334" spans="1:7" s="63" customFormat="1" x14ac:dyDescent="0.25">
      <c r="A334" s="63">
        <v>516858</v>
      </c>
      <c r="C334" s="38">
        <v>353.17390926640923</v>
      </c>
      <c r="D334" s="61">
        <v>419.35</v>
      </c>
      <c r="E334" s="62">
        <v>0.65</v>
      </c>
      <c r="F334" s="79">
        <f t="shared" si="10"/>
        <v>272.57750000000004</v>
      </c>
      <c r="G334" s="22">
        <f t="shared" si="11"/>
        <v>-80.596409266409182</v>
      </c>
    </row>
    <row r="335" spans="1:7" s="63" customFormat="1" x14ac:dyDescent="0.25">
      <c r="A335" s="13">
        <v>28104</v>
      </c>
      <c r="B335" s="13"/>
      <c r="C335" s="33">
        <v>349.08506743010895</v>
      </c>
      <c r="D335" s="38">
        <v>423.03</v>
      </c>
      <c r="E335" s="62">
        <v>0.65</v>
      </c>
      <c r="F335" s="79">
        <f t="shared" si="10"/>
        <v>274.96949999999998</v>
      </c>
      <c r="G335" s="22">
        <f t="shared" si="11"/>
        <v>-74.115567430108968</v>
      </c>
    </row>
    <row r="336" spans="1:7" s="63" customFormat="1" x14ac:dyDescent="0.25">
      <c r="A336" s="4">
        <v>870348</v>
      </c>
      <c r="B336" s="4"/>
      <c r="C336" s="32">
        <v>369.27686597938145</v>
      </c>
      <c r="D336" s="33">
        <v>426.79</v>
      </c>
      <c r="E336" s="62">
        <v>0.65</v>
      </c>
      <c r="F336" s="79">
        <f t="shared" si="10"/>
        <v>277.4135</v>
      </c>
      <c r="G336" s="22">
        <f t="shared" si="11"/>
        <v>-91.863365979381456</v>
      </c>
    </row>
    <row r="337" spans="1:7" s="63" customFormat="1" x14ac:dyDescent="0.25">
      <c r="A337" s="13">
        <v>5317</v>
      </c>
      <c r="B337" s="4"/>
      <c r="C337" s="32">
        <v>343.62285714285713</v>
      </c>
      <c r="D337" s="38">
        <v>429.66</v>
      </c>
      <c r="E337" s="62">
        <v>0.65</v>
      </c>
      <c r="F337" s="79">
        <f t="shared" si="10"/>
        <v>279.27900000000005</v>
      </c>
      <c r="G337" s="22">
        <f t="shared" si="11"/>
        <v>-64.343857142857075</v>
      </c>
    </row>
    <row r="338" spans="1:7" s="63" customFormat="1" x14ac:dyDescent="0.25">
      <c r="A338" s="4">
        <v>48157</v>
      </c>
      <c r="B338" s="4"/>
      <c r="C338" s="32">
        <v>349.26883505154643</v>
      </c>
      <c r="D338" s="33">
        <v>429.68</v>
      </c>
      <c r="E338" s="62">
        <v>0.65</v>
      </c>
      <c r="F338" s="79">
        <f t="shared" si="10"/>
        <v>279.29200000000003</v>
      </c>
      <c r="G338" s="22">
        <f t="shared" si="11"/>
        <v>-69.976835051546402</v>
      </c>
    </row>
    <row r="339" spans="1:7" s="63" customFormat="1" x14ac:dyDescent="0.25">
      <c r="A339" s="4">
        <v>631316</v>
      </c>
      <c r="B339" s="4"/>
      <c r="C339" s="33">
        <v>315.78147727272727</v>
      </c>
      <c r="D339" s="33">
        <v>431.73</v>
      </c>
      <c r="E339" s="62">
        <v>0.65</v>
      </c>
      <c r="F339" s="79">
        <f t="shared" si="10"/>
        <v>280.62450000000001</v>
      </c>
      <c r="G339" s="22">
        <f t="shared" si="11"/>
        <v>-35.156977272727261</v>
      </c>
    </row>
    <row r="340" spans="1:7" s="63" customFormat="1" x14ac:dyDescent="0.25">
      <c r="A340" s="63">
        <v>922379</v>
      </c>
      <c r="C340" s="38">
        <v>284.34076508344026</v>
      </c>
      <c r="D340" s="61">
        <f>113.56+318.75</f>
        <v>432.31</v>
      </c>
      <c r="E340" s="62">
        <v>0.65</v>
      </c>
      <c r="F340" s="79">
        <f t="shared" si="10"/>
        <v>281.00150000000002</v>
      </c>
      <c r="G340" s="22">
        <f t="shared" si="11"/>
        <v>-3.3392650834402389</v>
      </c>
    </row>
    <row r="341" spans="1:7" s="63" customFormat="1" x14ac:dyDescent="0.25">
      <c r="A341" s="4">
        <v>561248</v>
      </c>
      <c r="B341" s="4"/>
      <c r="C341" s="32">
        <v>340.14061538461539</v>
      </c>
      <c r="D341" s="33">
        <v>433.76</v>
      </c>
      <c r="E341" s="62">
        <v>0.65</v>
      </c>
      <c r="F341" s="79">
        <f t="shared" si="10"/>
        <v>281.94400000000002</v>
      </c>
      <c r="G341" s="22">
        <f t="shared" si="11"/>
        <v>-58.19661538461537</v>
      </c>
    </row>
    <row r="342" spans="1:7" s="63" customFormat="1" x14ac:dyDescent="0.25">
      <c r="A342" s="4">
        <v>222472</v>
      </c>
      <c r="B342" s="4"/>
      <c r="C342" s="32">
        <v>310.14386918604652</v>
      </c>
      <c r="D342" s="33">
        <v>434.23</v>
      </c>
      <c r="E342" s="62">
        <v>0.65</v>
      </c>
      <c r="F342" s="79">
        <f t="shared" si="10"/>
        <v>282.24950000000001</v>
      </c>
      <c r="G342" s="22">
        <f t="shared" si="11"/>
        <v>-27.894369186046504</v>
      </c>
    </row>
    <row r="343" spans="1:7" s="63" customFormat="1" x14ac:dyDescent="0.25">
      <c r="A343" s="13">
        <v>80632</v>
      </c>
      <c r="B343" s="13"/>
      <c r="C343" s="32">
        <v>326.8</v>
      </c>
      <c r="D343" s="38">
        <v>434.79</v>
      </c>
      <c r="E343" s="62">
        <v>0.65</v>
      </c>
      <c r="F343" s="79">
        <f t="shared" si="10"/>
        <v>282.61350000000004</v>
      </c>
      <c r="G343" s="22">
        <f t="shared" si="11"/>
        <v>-44.186499999999967</v>
      </c>
    </row>
    <row r="344" spans="1:7" s="63" customFormat="1" x14ac:dyDescent="0.25">
      <c r="A344" s="4">
        <v>844308</v>
      </c>
      <c r="B344" s="4"/>
      <c r="C344" s="32">
        <v>315.07848264134441</v>
      </c>
      <c r="D344" s="33">
        <v>435.69</v>
      </c>
      <c r="E344" s="62">
        <v>0.65</v>
      </c>
      <c r="F344" s="79">
        <f t="shared" si="10"/>
        <v>283.19850000000002</v>
      </c>
      <c r="G344" s="22">
        <f t="shared" si="11"/>
        <v>-31.879982641344384</v>
      </c>
    </row>
    <row r="345" spans="1:7" s="63" customFormat="1" x14ac:dyDescent="0.25">
      <c r="A345" s="4">
        <v>84082</v>
      </c>
      <c r="B345" s="4"/>
      <c r="C345" s="32">
        <v>351.15846153846155</v>
      </c>
      <c r="D345" s="33">
        <v>439.23</v>
      </c>
      <c r="E345" s="62">
        <v>0.65</v>
      </c>
      <c r="F345" s="79">
        <f t="shared" si="10"/>
        <v>285.49950000000001</v>
      </c>
      <c r="G345" s="22">
        <f t="shared" si="11"/>
        <v>-65.65896153846154</v>
      </c>
    </row>
    <row r="346" spans="1:7" s="63" customFormat="1" x14ac:dyDescent="0.25">
      <c r="A346" s="13">
        <v>968250</v>
      </c>
      <c r="B346" s="13"/>
      <c r="C346" s="32">
        <v>336.58</v>
      </c>
      <c r="D346" s="38">
        <v>440.09</v>
      </c>
      <c r="E346" s="62">
        <v>0.65</v>
      </c>
      <c r="F346" s="79">
        <f t="shared" si="10"/>
        <v>286.05849999999998</v>
      </c>
      <c r="G346" s="22">
        <f t="shared" si="11"/>
        <v>-50.521500000000003</v>
      </c>
    </row>
    <row r="347" spans="1:7" s="63" customFormat="1" x14ac:dyDescent="0.25">
      <c r="A347" s="4">
        <v>158779</v>
      </c>
      <c r="B347" s="4"/>
      <c r="C347" s="32">
        <v>316.22000000000003</v>
      </c>
      <c r="D347" s="33">
        <v>441.16</v>
      </c>
      <c r="E347" s="62">
        <v>0.65</v>
      </c>
      <c r="F347" s="79">
        <f t="shared" si="10"/>
        <v>286.75400000000002</v>
      </c>
      <c r="G347" s="22">
        <f t="shared" si="11"/>
        <v>-29.466000000000008</v>
      </c>
    </row>
    <row r="348" spans="1:7" s="63" customFormat="1" x14ac:dyDescent="0.25">
      <c r="A348" s="13">
        <v>201910</v>
      </c>
      <c r="B348" s="4"/>
      <c r="C348" s="32">
        <v>232.64150224215248</v>
      </c>
      <c r="D348" s="38">
        <v>443.7</v>
      </c>
      <c r="E348" s="62">
        <v>0.65</v>
      </c>
      <c r="F348" s="79">
        <f t="shared" si="10"/>
        <v>288.40500000000003</v>
      </c>
      <c r="G348" s="22">
        <f t="shared" si="11"/>
        <v>55.763497757847546</v>
      </c>
    </row>
    <row r="349" spans="1:7" s="63" customFormat="1" x14ac:dyDescent="0.25">
      <c r="A349" s="13">
        <v>202913</v>
      </c>
      <c r="B349" s="13"/>
      <c r="C349" s="38">
        <v>167.23113712589685</v>
      </c>
      <c r="D349" s="38">
        <f>253.54+190.64</f>
        <v>444.17999999999995</v>
      </c>
      <c r="E349" s="62">
        <v>0.65</v>
      </c>
      <c r="F349" s="79">
        <f t="shared" si="10"/>
        <v>288.71699999999998</v>
      </c>
      <c r="G349" s="22">
        <f t="shared" si="11"/>
        <v>121.48586287410313</v>
      </c>
    </row>
    <row r="350" spans="1:7" s="63" customFormat="1" x14ac:dyDescent="0.25">
      <c r="A350" s="4">
        <v>211867</v>
      </c>
      <c r="B350" s="4"/>
      <c r="C350" s="32">
        <v>340.32767441860466</v>
      </c>
      <c r="D350" s="33">
        <v>444.98</v>
      </c>
      <c r="E350" s="62">
        <v>0.65</v>
      </c>
      <c r="F350" s="79">
        <f t="shared" si="10"/>
        <v>289.23700000000002</v>
      </c>
      <c r="G350" s="22">
        <f t="shared" si="11"/>
        <v>-51.090674418604635</v>
      </c>
    </row>
    <row r="351" spans="1:7" s="63" customFormat="1" x14ac:dyDescent="0.25">
      <c r="A351" s="4">
        <v>910636</v>
      </c>
      <c r="B351" s="4"/>
      <c r="C351" s="33">
        <v>380.4968766202943</v>
      </c>
      <c r="D351" s="33">
        <v>446.74</v>
      </c>
      <c r="E351" s="62">
        <v>0.65</v>
      </c>
      <c r="F351" s="79">
        <f t="shared" si="10"/>
        <v>290.38100000000003</v>
      </c>
      <c r="G351" s="22">
        <f t="shared" si="11"/>
        <v>-90.115876620294273</v>
      </c>
    </row>
    <row r="352" spans="1:7" s="63" customFormat="1" x14ac:dyDescent="0.25">
      <c r="A352" s="13">
        <v>47483</v>
      </c>
      <c r="B352" s="13"/>
      <c r="C352" s="32">
        <v>349.93</v>
      </c>
      <c r="D352" s="38">
        <v>448.1</v>
      </c>
      <c r="E352" s="62">
        <v>0.65</v>
      </c>
      <c r="F352" s="79">
        <f t="shared" si="10"/>
        <v>291.26500000000004</v>
      </c>
      <c r="G352" s="22">
        <f t="shared" si="11"/>
        <v>-58.664999999999964</v>
      </c>
    </row>
    <row r="353" spans="1:7" s="63" customFormat="1" x14ac:dyDescent="0.25">
      <c r="A353" s="4">
        <v>857673</v>
      </c>
      <c r="B353" s="4"/>
      <c r="C353" s="32">
        <v>393.54773195876288</v>
      </c>
      <c r="D353" s="33">
        <v>448.22</v>
      </c>
      <c r="E353" s="62">
        <v>0.65</v>
      </c>
      <c r="F353" s="79">
        <f t="shared" si="10"/>
        <v>291.34300000000002</v>
      </c>
      <c r="G353" s="22">
        <f t="shared" si="11"/>
        <v>-102.20473195876286</v>
      </c>
    </row>
    <row r="354" spans="1:7" s="63" customFormat="1" x14ac:dyDescent="0.25">
      <c r="A354" s="4">
        <v>144162</v>
      </c>
      <c r="B354" s="4"/>
      <c r="C354" s="32">
        <v>295.9881007751938</v>
      </c>
      <c r="D354" s="33">
        <v>448.82</v>
      </c>
      <c r="E354" s="62">
        <v>0.65</v>
      </c>
      <c r="F354" s="79">
        <f t="shared" si="10"/>
        <v>291.733</v>
      </c>
      <c r="G354" s="22">
        <f t="shared" si="11"/>
        <v>-4.2551007751937959</v>
      </c>
    </row>
    <row r="355" spans="1:7" s="63" customFormat="1" x14ac:dyDescent="0.25">
      <c r="A355" s="13">
        <v>2978</v>
      </c>
      <c r="B355" s="13"/>
      <c r="C355" s="32">
        <v>281.18</v>
      </c>
      <c r="D355" s="38">
        <v>449.68</v>
      </c>
      <c r="E355" s="62">
        <v>0.65</v>
      </c>
      <c r="F355" s="79">
        <f t="shared" si="10"/>
        <v>292.29200000000003</v>
      </c>
      <c r="G355" s="22">
        <f t="shared" si="11"/>
        <v>11.112000000000023</v>
      </c>
    </row>
    <row r="356" spans="1:7" s="63" customFormat="1" x14ac:dyDescent="0.25">
      <c r="A356" s="13">
        <v>983876</v>
      </c>
      <c r="B356" s="13"/>
      <c r="C356" s="32">
        <v>353.07890120892978</v>
      </c>
      <c r="D356" s="38">
        <v>451.98</v>
      </c>
      <c r="E356" s="62">
        <v>0.65</v>
      </c>
      <c r="F356" s="79">
        <f t="shared" si="10"/>
        <v>293.78700000000003</v>
      </c>
      <c r="G356" s="22">
        <f t="shared" si="11"/>
        <v>-59.291901208929744</v>
      </c>
    </row>
    <row r="357" spans="1:7" s="63" customFormat="1" x14ac:dyDescent="0.25">
      <c r="A357" s="13">
        <v>72367</v>
      </c>
      <c r="B357" s="13"/>
      <c r="C357" s="38">
        <v>316.4129253112032</v>
      </c>
      <c r="D357" s="38">
        <v>452.83</v>
      </c>
      <c r="E357" s="62">
        <v>0.65</v>
      </c>
      <c r="F357" s="79">
        <f t="shared" si="10"/>
        <v>294.33949999999999</v>
      </c>
      <c r="G357" s="22">
        <f t="shared" si="11"/>
        <v>-22.073425311203209</v>
      </c>
    </row>
    <row r="358" spans="1:7" s="63" customFormat="1" x14ac:dyDescent="0.25">
      <c r="A358" s="4">
        <v>152443</v>
      </c>
      <c r="B358" s="4"/>
      <c r="C358" s="33">
        <v>345.53264044943819</v>
      </c>
      <c r="D358" s="33">
        <v>453.31</v>
      </c>
      <c r="E358" s="62">
        <v>0.65</v>
      </c>
      <c r="F358" s="79">
        <f t="shared" si="10"/>
        <v>294.6515</v>
      </c>
      <c r="G358" s="22">
        <f t="shared" si="11"/>
        <v>-50.881140449438192</v>
      </c>
    </row>
    <row r="359" spans="1:7" s="63" customFormat="1" x14ac:dyDescent="0.25">
      <c r="A359" s="13">
        <v>831884</v>
      </c>
      <c r="B359" s="4"/>
      <c r="C359" s="32">
        <v>363.88710031347966</v>
      </c>
      <c r="D359" s="38">
        <v>455.07</v>
      </c>
      <c r="E359" s="62">
        <v>0.65</v>
      </c>
      <c r="F359" s="79">
        <f t="shared" si="10"/>
        <v>295.7955</v>
      </c>
      <c r="G359" s="22">
        <f t="shared" si="11"/>
        <v>-68.09160031347966</v>
      </c>
    </row>
    <row r="360" spans="1:7" s="63" customFormat="1" x14ac:dyDescent="0.25">
      <c r="A360" s="4">
        <v>533081</v>
      </c>
      <c r="B360" s="4"/>
      <c r="C360" s="32">
        <v>348.72147234678624</v>
      </c>
      <c r="D360" s="33">
        <v>458.01</v>
      </c>
      <c r="E360" s="62">
        <v>0.65</v>
      </c>
      <c r="F360" s="79">
        <f t="shared" si="10"/>
        <v>297.70650000000001</v>
      </c>
      <c r="G360" s="22">
        <f t="shared" si="11"/>
        <v>-51.014972346786237</v>
      </c>
    </row>
    <row r="361" spans="1:7" s="63" customFormat="1" x14ac:dyDescent="0.25">
      <c r="A361" s="4">
        <v>900988</v>
      </c>
      <c r="B361" s="4"/>
      <c r="C361" s="32">
        <v>321.54483542319753</v>
      </c>
      <c r="D361" s="33">
        <v>459.1</v>
      </c>
      <c r="E361" s="62">
        <v>0.65</v>
      </c>
      <c r="F361" s="79">
        <f t="shared" si="10"/>
        <v>298.41500000000002</v>
      </c>
      <c r="G361" s="22">
        <f t="shared" si="11"/>
        <v>-23.129835423197505</v>
      </c>
    </row>
    <row r="362" spans="1:7" s="63" customFormat="1" x14ac:dyDescent="0.25">
      <c r="A362" s="4">
        <v>218935</v>
      </c>
      <c r="B362" s="4"/>
      <c r="C362" s="32">
        <v>262.49146825396826</v>
      </c>
      <c r="D362" s="33">
        <v>464.23</v>
      </c>
      <c r="E362" s="62">
        <v>0.65</v>
      </c>
      <c r="F362" s="79">
        <f t="shared" si="10"/>
        <v>301.74950000000001</v>
      </c>
      <c r="G362" s="22">
        <f t="shared" si="11"/>
        <v>39.258031746031747</v>
      </c>
    </row>
    <row r="363" spans="1:7" s="63" customFormat="1" x14ac:dyDescent="0.25">
      <c r="A363" s="4">
        <v>33775</v>
      </c>
      <c r="B363" s="4"/>
      <c r="C363" s="32">
        <v>226.85041965114576</v>
      </c>
      <c r="D363" s="33">
        <v>465.34</v>
      </c>
      <c r="E363" s="62">
        <v>0.65</v>
      </c>
      <c r="F363" s="79">
        <f t="shared" si="10"/>
        <v>302.471</v>
      </c>
      <c r="G363" s="22">
        <f t="shared" si="11"/>
        <v>75.620580348854247</v>
      </c>
    </row>
    <row r="364" spans="1:7" s="63" customFormat="1" x14ac:dyDescent="0.25">
      <c r="A364" s="13">
        <v>611566</v>
      </c>
      <c r="B364" s="4"/>
      <c r="C364" s="32">
        <v>380.52708791208789</v>
      </c>
      <c r="D364" s="38">
        <v>466.27</v>
      </c>
      <c r="E364" s="62">
        <v>0.65</v>
      </c>
      <c r="F364" s="79">
        <f t="shared" si="10"/>
        <v>303.07549999999998</v>
      </c>
      <c r="G364" s="22">
        <f t="shared" si="11"/>
        <v>-77.451587912087916</v>
      </c>
    </row>
    <row r="365" spans="1:7" s="63" customFormat="1" x14ac:dyDescent="0.25">
      <c r="A365" s="13">
        <v>141023</v>
      </c>
      <c r="B365" s="13"/>
      <c r="C365" s="32">
        <v>318.94</v>
      </c>
      <c r="D365" s="38">
        <v>467.93</v>
      </c>
      <c r="E365" s="62">
        <v>0.65</v>
      </c>
      <c r="F365" s="79">
        <f t="shared" si="10"/>
        <v>304.15450000000004</v>
      </c>
      <c r="G365" s="22">
        <f t="shared" si="11"/>
        <v>-14.785499999999956</v>
      </c>
    </row>
    <row r="366" spans="1:7" s="63" customFormat="1" x14ac:dyDescent="0.25">
      <c r="A366" s="63">
        <v>996488</v>
      </c>
      <c r="C366" s="38">
        <v>286.62414331741559</v>
      </c>
      <c r="D366" s="61">
        <v>475.89</v>
      </c>
      <c r="E366" s="62">
        <v>0.65</v>
      </c>
      <c r="F366" s="79">
        <f t="shared" si="10"/>
        <v>309.32850000000002</v>
      </c>
      <c r="G366" s="22">
        <f t="shared" si="11"/>
        <v>22.704356682584432</v>
      </c>
    </row>
    <row r="367" spans="1:7" s="63" customFormat="1" x14ac:dyDescent="0.25">
      <c r="A367" s="4">
        <v>921124</v>
      </c>
      <c r="B367" s="4"/>
      <c r="C367" s="32">
        <v>370.79804123711341</v>
      </c>
      <c r="D367" s="33">
        <v>479.15</v>
      </c>
      <c r="E367" s="62">
        <v>0.65</v>
      </c>
      <c r="F367" s="79">
        <f t="shared" si="10"/>
        <v>311.44749999999999</v>
      </c>
      <c r="G367" s="22">
        <f t="shared" si="11"/>
        <v>-59.350541237113418</v>
      </c>
    </row>
    <row r="368" spans="1:7" s="63" customFormat="1" x14ac:dyDescent="0.25">
      <c r="A368" s="4">
        <v>597346</v>
      </c>
      <c r="B368" s="4"/>
      <c r="C368" s="32">
        <v>340.15498450701602</v>
      </c>
      <c r="D368" s="33">
        <v>479.35</v>
      </c>
      <c r="E368" s="62">
        <v>0.65</v>
      </c>
      <c r="F368" s="79">
        <f t="shared" si="10"/>
        <v>311.57750000000004</v>
      </c>
      <c r="G368" s="22">
        <f t="shared" si="11"/>
        <v>-28.577484507015981</v>
      </c>
    </row>
    <row r="369" spans="1:7" s="63" customFormat="1" x14ac:dyDescent="0.25">
      <c r="A369" s="4">
        <v>74966</v>
      </c>
      <c r="B369" s="4"/>
      <c r="C369" s="32">
        <v>284.93509278350518</v>
      </c>
      <c r="D369" s="33">
        <v>481.95</v>
      </c>
      <c r="E369" s="62">
        <v>0.65</v>
      </c>
      <c r="F369" s="79">
        <f t="shared" si="10"/>
        <v>313.26749999999998</v>
      </c>
      <c r="G369" s="22">
        <f t="shared" si="11"/>
        <v>28.332407216494801</v>
      </c>
    </row>
    <row r="370" spans="1:7" s="63" customFormat="1" x14ac:dyDescent="0.25">
      <c r="A370" s="4">
        <v>134760</v>
      </c>
      <c r="B370" s="4"/>
      <c r="C370" s="33">
        <v>357.29656976744189</v>
      </c>
      <c r="D370" s="33">
        <v>487.94</v>
      </c>
      <c r="E370" s="62">
        <v>0.65</v>
      </c>
      <c r="F370" s="79">
        <f t="shared" si="10"/>
        <v>317.161</v>
      </c>
      <c r="G370" s="22">
        <f t="shared" si="11"/>
        <v>-40.135569767441893</v>
      </c>
    </row>
    <row r="371" spans="1:7" s="63" customFormat="1" x14ac:dyDescent="0.25">
      <c r="A371" s="4">
        <v>120732</v>
      </c>
      <c r="B371" s="4"/>
      <c r="C371" s="32">
        <v>324.93602713178296</v>
      </c>
      <c r="D371" s="33">
        <v>492.12</v>
      </c>
      <c r="E371" s="62">
        <v>0.65</v>
      </c>
      <c r="F371" s="79">
        <f t="shared" si="10"/>
        <v>319.87799999999999</v>
      </c>
      <c r="G371" s="22">
        <f t="shared" si="11"/>
        <v>-5.0580271317829784</v>
      </c>
    </row>
    <row r="372" spans="1:7" s="63" customFormat="1" x14ac:dyDescent="0.25">
      <c r="A372" s="4">
        <v>126376</v>
      </c>
      <c r="B372" s="4"/>
      <c r="C372" s="32">
        <v>259.81519841269835</v>
      </c>
      <c r="D372" s="33">
        <v>493.21</v>
      </c>
      <c r="E372" s="62">
        <v>0.65</v>
      </c>
      <c r="F372" s="79">
        <f t="shared" si="10"/>
        <v>320.5865</v>
      </c>
      <c r="G372" s="22">
        <f t="shared" si="11"/>
        <v>60.77130158730165</v>
      </c>
    </row>
    <row r="373" spans="1:7" s="63" customFormat="1" x14ac:dyDescent="0.25">
      <c r="A373" s="13">
        <v>568026</v>
      </c>
      <c r="B373" s="13"/>
      <c r="C373" s="38">
        <v>335.90781270148284</v>
      </c>
      <c r="D373" s="38">
        <f>434.78+58.99</f>
        <v>493.77</v>
      </c>
      <c r="E373" s="62">
        <v>0.65</v>
      </c>
      <c r="F373" s="79">
        <f t="shared" si="10"/>
        <v>320.95049999999998</v>
      </c>
      <c r="G373" s="22">
        <f t="shared" si="11"/>
        <v>-14.957312701482863</v>
      </c>
    </row>
    <row r="374" spans="1:7" s="63" customFormat="1" x14ac:dyDescent="0.25">
      <c r="A374" s="4">
        <v>857648</v>
      </c>
      <c r="B374" s="4"/>
      <c r="C374" s="32">
        <v>413.8884740747074</v>
      </c>
      <c r="D374" s="33">
        <v>499.37</v>
      </c>
      <c r="E374" s="62">
        <v>0.65</v>
      </c>
      <c r="F374" s="79">
        <f t="shared" si="10"/>
        <v>324.59050000000002</v>
      </c>
      <c r="G374" s="22">
        <f t="shared" si="11"/>
        <v>-89.297974074707383</v>
      </c>
    </row>
    <row r="375" spans="1:7" s="63" customFormat="1" x14ac:dyDescent="0.25">
      <c r="A375" s="13">
        <v>13586</v>
      </c>
      <c r="B375" s="13"/>
      <c r="C375" s="32">
        <v>418.45</v>
      </c>
      <c r="D375" s="38">
        <v>501.01</v>
      </c>
      <c r="E375" s="62">
        <v>0.65</v>
      </c>
      <c r="F375" s="79">
        <f t="shared" si="10"/>
        <v>325.65649999999999</v>
      </c>
      <c r="G375" s="22">
        <f t="shared" si="11"/>
        <v>-92.793499999999995</v>
      </c>
    </row>
    <row r="376" spans="1:7" s="63" customFormat="1" x14ac:dyDescent="0.25">
      <c r="A376" s="4">
        <v>118562</v>
      </c>
      <c r="B376" s="4"/>
      <c r="C376" s="32">
        <v>350.09497029482782</v>
      </c>
      <c r="D376" s="33">
        <v>501.04</v>
      </c>
      <c r="E376" s="62">
        <v>0.65</v>
      </c>
      <c r="F376" s="79">
        <f t="shared" si="10"/>
        <v>325.67600000000004</v>
      </c>
      <c r="G376" s="22">
        <f t="shared" si="11"/>
        <v>-24.418970294827773</v>
      </c>
    </row>
    <row r="377" spans="1:7" s="63" customFormat="1" x14ac:dyDescent="0.25">
      <c r="A377" s="4">
        <v>932841</v>
      </c>
      <c r="B377" s="4"/>
      <c r="C377" s="32">
        <v>146.02076131687244</v>
      </c>
      <c r="D377" s="33">
        <v>501.35</v>
      </c>
      <c r="E377" s="62">
        <v>0.65</v>
      </c>
      <c r="F377" s="79">
        <f t="shared" ref="F377:F439" si="12">+D377*E377</f>
        <v>325.8775</v>
      </c>
      <c r="G377" s="22">
        <f t="shared" ref="G377:G439" si="13">+F377-C377</f>
        <v>179.85673868312756</v>
      </c>
    </row>
    <row r="378" spans="1:7" s="63" customFormat="1" x14ac:dyDescent="0.25">
      <c r="A378" s="13">
        <v>560101</v>
      </c>
      <c r="B378" s="4"/>
      <c r="C378" s="33">
        <v>431.34382267441862</v>
      </c>
      <c r="D378" s="33">
        <v>501.59</v>
      </c>
      <c r="E378" s="62">
        <v>0.65</v>
      </c>
      <c r="F378" s="79">
        <f t="shared" si="12"/>
        <v>326.0335</v>
      </c>
      <c r="G378" s="22">
        <f t="shared" si="13"/>
        <v>-105.31032267441861</v>
      </c>
    </row>
    <row r="379" spans="1:7" s="63" customFormat="1" x14ac:dyDescent="0.25">
      <c r="A379" s="13">
        <v>965953</v>
      </c>
      <c r="B379" s="4"/>
      <c r="C379" s="32">
        <v>411.64741268672418</v>
      </c>
      <c r="D379" s="38">
        <v>502.38</v>
      </c>
      <c r="E379" s="62">
        <v>0.65</v>
      </c>
      <c r="F379" s="79">
        <f t="shared" si="12"/>
        <v>326.54700000000003</v>
      </c>
      <c r="G379" s="22">
        <f t="shared" si="13"/>
        <v>-85.100412686724155</v>
      </c>
    </row>
    <row r="380" spans="1:7" s="63" customFormat="1" x14ac:dyDescent="0.25">
      <c r="A380" s="4">
        <v>956827</v>
      </c>
      <c r="B380" s="4"/>
      <c r="C380" s="32">
        <v>358.66744186046515</v>
      </c>
      <c r="D380" s="33">
        <v>502.38</v>
      </c>
      <c r="E380" s="62">
        <v>0.65</v>
      </c>
      <c r="F380" s="79">
        <f t="shared" si="12"/>
        <v>326.54700000000003</v>
      </c>
      <c r="G380" s="22">
        <f t="shared" si="13"/>
        <v>-32.120441860465121</v>
      </c>
    </row>
    <row r="381" spans="1:7" s="63" customFormat="1" x14ac:dyDescent="0.25">
      <c r="A381" s="4">
        <v>568931</v>
      </c>
      <c r="B381" s="4"/>
      <c r="C381" s="32">
        <v>404.15331395348835</v>
      </c>
      <c r="D381" s="33">
        <v>504.89</v>
      </c>
      <c r="E381" s="62">
        <v>0.65</v>
      </c>
      <c r="F381" s="79">
        <f t="shared" si="12"/>
        <v>328.17849999999999</v>
      </c>
      <c r="G381" s="22">
        <f t="shared" si="13"/>
        <v>-75.974813953488365</v>
      </c>
    </row>
    <row r="382" spans="1:7" s="63" customFormat="1" x14ac:dyDescent="0.25">
      <c r="A382" s="4">
        <v>83205</v>
      </c>
      <c r="B382" s="4"/>
      <c r="C382" s="32">
        <v>287.70908493427703</v>
      </c>
      <c r="D382" s="33">
        <v>505.55</v>
      </c>
      <c r="E382" s="62">
        <v>0.65</v>
      </c>
      <c r="F382" s="79">
        <f t="shared" si="12"/>
        <v>328.60750000000002</v>
      </c>
      <c r="G382" s="22">
        <f t="shared" si="13"/>
        <v>40.898415065722986</v>
      </c>
    </row>
    <row r="383" spans="1:7" s="63" customFormat="1" x14ac:dyDescent="0.25">
      <c r="A383" s="13">
        <v>847412</v>
      </c>
      <c r="B383" s="4"/>
      <c r="C383" s="32">
        <v>419.72292318121094</v>
      </c>
      <c r="D383" s="38">
        <v>509.91</v>
      </c>
      <c r="E383" s="62">
        <v>0.65</v>
      </c>
      <c r="F383" s="79">
        <f t="shared" si="12"/>
        <v>331.44150000000002</v>
      </c>
      <c r="G383" s="22">
        <f t="shared" si="13"/>
        <v>-88.281423181210926</v>
      </c>
    </row>
    <row r="384" spans="1:7" s="63" customFormat="1" x14ac:dyDescent="0.25">
      <c r="A384" s="4">
        <v>996312</v>
      </c>
      <c r="B384" s="4"/>
      <c r="C384" s="32">
        <v>222.87807582260371</v>
      </c>
      <c r="D384" s="33">
        <v>511.24</v>
      </c>
      <c r="E384" s="62">
        <v>0.65</v>
      </c>
      <c r="F384" s="79">
        <f t="shared" si="12"/>
        <v>332.30600000000004</v>
      </c>
      <c r="G384" s="22">
        <f t="shared" si="13"/>
        <v>109.42792417739633</v>
      </c>
    </row>
    <row r="385" spans="1:7" s="63" customFormat="1" x14ac:dyDescent="0.25">
      <c r="A385" s="4">
        <v>36740</v>
      </c>
      <c r="B385" s="4"/>
      <c r="C385" s="32">
        <v>427.46815796812319</v>
      </c>
      <c r="D385" s="33">
        <v>511.7</v>
      </c>
      <c r="E385" s="62">
        <v>0.65</v>
      </c>
      <c r="F385" s="79">
        <f t="shared" si="12"/>
        <v>332.60500000000002</v>
      </c>
      <c r="G385" s="22">
        <f t="shared" si="13"/>
        <v>-94.863157968123176</v>
      </c>
    </row>
    <row r="386" spans="1:7" s="63" customFormat="1" x14ac:dyDescent="0.25">
      <c r="A386" s="13">
        <v>214506</v>
      </c>
      <c r="B386" s="13"/>
      <c r="C386" s="32">
        <v>370.72</v>
      </c>
      <c r="D386" s="38">
        <v>513.84</v>
      </c>
      <c r="E386" s="62">
        <v>0.65</v>
      </c>
      <c r="F386" s="79">
        <f t="shared" si="12"/>
        <v>333.99600000000004</v>
      </c>
      <c r="G386" s="22">
        <f t="shared" si="13"/>
        <v>-36.72399999999999</v>
      </c>
    </row>
    <row r="387" spans="1:7" s="63" customFormat="1" x14ac:dyDescent="0.25">
      <c r="A387" s="4">
        <v>27690</v>
      </c>
      <c r="B387" s="4"/>
      <c r="C387" s="32">
        <v>362.51028267634854</v>
      </c>
      <c r="D387" s="33">
        <v>519.73</v>
      </c>
      <c r="E387" s="62">
        <v>0.65</v>
      </c>
      <c r="F387" s="79">
        <f t="shared" si="12"/>
        <v>337.8245</v>
      </c>
      <c r="G387" s="22">
        <f t="shared" si="13"/>
        <v>-24.685782676348538</v>
      </c>
    </row>
    <row r="388" spans="1:7" s="63" customFormat="1" x14ac:dyDescent="0.25">
      <c r="A388" s="4">
        <v>224309</v>
      </c>
      <c r="B388" s="4"/>
      <c r="C388" s="33">
        <v>329.73245247814612</v>
      </c>
      <c r="D388" s="33">
        <v>522.87</v>
      </c>
      <c r="E388" s="62">
        <v>0.65</v>
      </c>
      <c r="F388" s="79">
        <f t="shared" si="12"/>
        <v>339.8655</v>
      </c>
      <c r="G388" s="22">
        <f t="shared" si="13"/>
        <v>10.133047521853882</v>
      </c>
    </row>
    <row r="389" spans="1:7" s="63" customFormat="1" x14ac:dyDescent="0.25">
      <c r="A389" s="4">
        <v>910660</v>
      </c>
      <c r="B389" s="4"/>
      <c r="C389" s="32">
        <v>415.53007201646091</v>
      </c>
      <c r="D389" s="33">
        <v>527.1</v>
      </c>
      <c r="E389" s="62">
        <v>0.65</v>
      </c>
      <c r="F389" s="79">
        <f t="shared" si="12"/>
        <v>342.61500000000001</v>
      </c>
      <c r="G389" s="22">
        <f t="shared" si="13"/>
        <v>-72.915072016460897</v>
      </c>
    </row>
    <row r="390" spans="1:7" s="63" customFormat="1" x14ac:dyDescent="0.25">
      <c r="A390" s="13">
        <v>638626</v>
      </c>
      <c r="B390" s="13"/>
      <c r="C390" s="32">
        <v>383.78</v>
      </c>
      <c r="D390" s="38">
        <v>531.69000000000005</v>
      </c>
      <c r="E390" s="62">
        <v>0.65</v>
      </c>
      <c r="F390" s="79">
        <f t="shared" si="12"/>
        <v>345.59850000000006</v>
      </c>
      <c r="G390" s="22">
        <f t="shared" si="13"/>
        <v>-38.181499999999915</v>
      </c>
    </row>
    <row r="391" spans="1:7" s="63" customFormat="1" x14ac:dyDescent="0.25">
      <c r="A391" s="4">
        <v>991857</v>
      </c>
      <c r="B391" s="4"/>
      <c r="C391" s="32">
        <v>356.6062825054114</v>
      </c>
      <c r="D391" s="33">
        <v>533.72</v>
      </c>
      <c r="E391" s="62">
        <v>0.65</v>
      </c>
      <c r="F391" s="79">
        <f t="shared" si="12"/>
        <v>346.91800000000001</v>
      </c>
      <c r="G391" s="22">
        <f t="shared" si="13"/>
        <v>-9.6882825054113937</v>
      </c>
    </row>
    <row r="392" spans="1:7" s="63" customFormat="1" x14ac:dyDescent="0.25">
      <c r="A392" s="4">
        <v>998729</v>
      </c>
      <c r="B392" s="4"/>
      <c r="C392" s="32">
        <v>371.26087209302324</v>
      </c>
      <c r="D392" s="33">
        <v>536.78</v>
      </c>
      <c r="E392" s="62">
        <v>0.65</v>
      </c>
      <c r="F392" s="79">
        <f t="shared" si="12"/>
        <v>348.90699999999998</v>
      </c>
      <c r="G392" s="22">
        <f t="shared" si="13"/>
        <v>-22.353872093023256</v>
      </c>
    </row>
    <row r="393" spans="1:7" s="63" customFormat="1" x14ac:dyDescent="0.25">
      <c r="A393" s="4">
        <v>881001</v>
      </c>
      <c r="B393" s="4"/>
      <c r="C393" s="32">
        <v>259.1931907216495</v>
      </c>
      <c r="D393" s="33">
        <v>541.98</v>
      </c>
      <c r="E393" s="62">
        <v>0.65</v>
      </c>
      <c r="F393" s="79">
        <f t="shared" si="12"/>
        <v>352.28700000000003</v>
      </c>
      <c r="G393" s="22">
        <f t="shared" si="13"/>
        <v>93.093809278350534</v>
      </c>
    </row>
    <row r="394" spans="1:7" s="63" customFormat="1" x14ac:dyDescent="0.25">
      <c r="A394" s="13">
        <v>847739</v>
      </c>
      <c r="B394" s="13"/>
      <c r="C394" s="32">
        <v>424.78030282971088</v>
      </c>
      <c r="D394" s="38">
        <v>542.99</v>
      </c>
      <c r="E394" s="62">
        <v>0.65</v>
      </c>
      <c r="F394" s="79">
        <f t="shared" si="12"/>
        <v>352.94350000000003</v>
      </c>
      <c r="G394" s="22">
        <f t="shared" si="13"/>
        <v>-71.836802829710848</v>
      </c>
    </row>
    <row r="395" spans="1:7" s="63" customFormat="1" x14ac:dyDescent="0.25">
      <c r="A395" s="4">
        <v>504615</v>
      </c>
      <c r="B395" s="4"/>
      <c r="C395" s="33">
        <v>473.7475</v>
      </c>
      <c r="D395" s="33">
        <v>543.54999999999995</v>
      </c>
      <c r="E395" s="62">
        <v>0.65</v>
      </c>
      <c r="F395" s="79">
        <f t="shared" si="12"/>
        <v>353.3075</v>
      </c>
      <c r="G395" s="22">
        <f t="shared" si="13"/>
        <v>-120.44</v>
      </c>
    </row>
    <row r="396" spans="1:7" s="63" customFormat="1" x14ac:dyDescent="0.25">
      <c r="A396" s="4">
        <v>555336</v>
      </c>
      <c r="B396" s="4"/>
      <c r="C396" s="32">
        <v>430.62562015503875</v>
      </c>
      <c r="D396" s="33">
        <v>545.70000000000005</v>
      </c>
      <c r="E396" s="62">
        <v>0.65</v>
      </c>
      <c r="F396" s="79">
        <f t="shared" si="12"/>
        <v>354.70500000000004</v>
      </c>
      <c r="G396" s="22">
        <f t="shared" si="13"/>
        <v>-75.920620155038705</v>
      </c>
    </row>
    <row r="397" spans="1:7" s="63" customFormat="1" x14ac:dyDescent="0.25">
      <c r="A397" s="4">
        <v>612824</v>
      </c>
      <c r="B397" s="4"/>
      <c r="C397" s="32">
        <v>375.12147286821704</v>
      </c>
      <c r="D397" s="33">
        <v>546.80999999999995</v>
      </c>
      <c r="E397" s="62">
        <v>0.65</v>
      </c>
      <c r="F397" s="79">
        <f t="shared" si="12"/>
        <v>355.42649999999998</v>
      </c>
      <c r="G397" s="22">
        <f t="shared" si="13"/>
        <v>-19.694972868217064</v>
      </c>
    </row>
    <row r="398" spans="1:7" s="63" customFormat="1" x14ac:dyDescent="0.25">
      <c r="A398" s="4">
        <v>500309</v>
      </c>
      <c r="B398" s="4"/>
      <c r="C398" s="32">
        <v>479.11092783505154</v>
      </c>
      <c r="D398" s="33">
        <v>548.35</v>
      </c>
      <c r="E398" s="62">
        <v>0.65</v>
      </c>
      <c r="F398" s="79">
        <f t="shared" si="12"/>
        <v>356.42750000000001</v>
      </c>
      <c r="G398" s="22">
        <f t="shared" si="13"/>
        <v>-122.68342783505153</v>
      </c>
    </row>
    <row r="399" spans="1:7" s="63" customFormat="1" x14ac:dyDescent="0.25">
      <c r="A399" s="4">
        <v>954922</v>
      </c>
      <c r="B399" s="4"/>
      <c r="C399" s="32">
        <v>311.83070815450651</v>
      </c>
      <c r="D399" s="33">
        <v>556.27</v>
      </c>
      <c r="E399" s="62">
        <v>0.65</v>
      </c>
      <c r="F399" s="79">
        <f t="shared" si="12"/>
        <v>361.57549999999998</v>
      </c>
      <c r="G399" s="22">
        <f t="shared" si="13"/>
        <v>49.744791845493467</v>
      </c>
    </row>
    <row r="400" spans="1:7" s="63" customFormat="1" x14ac:dyDescent="0.25">
      <c r="A400" s="13">
        <v>88064</v>
      </c>
      <c r="B400" s="4"/>
      <c r="C400" s="32">
        <v>429.30155523255814</v>
      </c>
      <c r="D400" s="38">
        <v>557.16999999999996</v>
      </c>
      <c r="E400" s="62">
        <v>0.65</v>
      </c>
      <c r="F400" s="79">
        <f t="shared" si="12"/>
        <v>362.16050000000001</v>
      </c>
      <c r="G400" s="22">
        <f t="shared" si="13"/>
        <v>-67.141055232558131</v>
      </c>
    </row>
    <row r="401" spans="1:7" s="63" customFormat="1" x14ac:dyDescent="0.25">
      <c r="A401" s="13">
        <v>79601</v>
      </c>
      <c r="B401" s="13"/>
      <c r="C401" s="32">
        <v>314.5</v>
      </c>
      <c r="D401" s="38">
        <v>561.04</v>
      </c>
      <c r="E401" s="62">
        <v>0.65</v>
      </c>
      <c r="F401" s="79">
        <f t="shared" si="12"/>
        <v>364.67599999999999</v>
      </c>
      <c r="G401" s="22">
        <f t="shared" si="13"/>
        <v>50.175999999999988</v>
      </c>
    </row>
    <row r="402" spans="1:7" s="63" customFormat="1" x14ac:dyDescent="0.25">
      <c r="A402" s="13">
        <v>608639</v>
      </c>
      <c r="B402" s="4"/>
      <c r="C402" s="32">
        <v>450.56569092965958</v>
      </c>
      <c r="D402" s="38">
        <v>561.04</v>
      </c>
      <c r="E402" s="62">
        <v>0.65</v>
      </c>
      <c r="F402" s="79">
        <f t="shared" si="12"/>
        <v>364.67599999999999</v>
      </c>
      <c r="G402" s="22">
        <f t="shared" si="13"/>
        <v>-85.889690929659594</v>
      </c>
    </row>
    <row r="403" spans="1:7" s="63" customFormat="1" x14ac:dyDescent="0.25">
      <c r="A403" s="13">
        <v>636668</v>
      </c>
      <c r="B403" s="13"/>
      <c r="C403" s="32">
        <v>447.46044230769229</v>
      </c>
      <c r="D403" s="38">
        <v>564.09</v>
      </c>
      <c r="E403" s="62">
        <v>0.65</v>
      </c>
      <c r="F403" s="79">
        <f t="shared" si="12"/>
        <v>366.65850000000006</v>
      </c>
      <c r="G403" s="22">
        <f t="shared" si="13"/>
        <v>-80.801942307692229</v>
      </c>
    </row>
    <row r="404" spans="1:7" s="63" customFormat="1" x14ac:dyDescent="0.25">
      <c r="A404" s="13">
        <v>639720</v>
      </c>
      <c r="B404" s="13"/>
      <c r="C404" s="32">
        <v>395.08</v>
      </c>
      <c r="D404" s="38">
        <v>565.72</v>
      </c>
      <c r="E404" s="62">
        <v>0.65</v>
      </c>
      <c r="F404" s="79">
        <f t="shared" si="12"/>
        <v>367.71800000000002</v>
      </c>
      <c r="G404" s="22">
        <f t="shared" si="13"/>
        <v>-27.361999999999966</v>
      </c>
    </row>
    <row r="405" spans="1:7" s="63" customFormat="1" x14ac:dyDescent="0.25">
      <c r="A405" s="13">
        <v>933916</v>
      </c>
      <c r="B405" s="4"/>
      <c r="C405" s="32">
        <v>359.01714285714286</v>
      </c>
      <c r="D405" s="38">
        <v>566.14</v>
      </c>
      <c r="E405" s="62">
        <v>0.65</v>
      </c>
      <c r="F405" s="79">
        <f t="shared" si="12"/>
        <v>367.99099999999999</v>
      </c>
      <c r="G405" s="22">
        <f t="shared" si="13"/>
        <v>8.9738571428571277</v>
      </c>
    </row>
    <row r="406" spans="1:7" s="63" customFormat="1" x14ac:dyDescent="0.25">
      <c r="A406" s="4">
        <v>850842</v>
      </c>
      <c r="B406" s="4"/>
      <c r="C406" s="32">
        <v>373.629172979798</v>
      </c>
      <c r="D406" s="33">
        <v>566.14</v>
      </c>
      <c r="E406" s="62">
        <v>0.65</v>
      </c>
      <c r="F406" s="79">
        <f t="shared" si="12"/>
        <v>367.99099999999999</v>
      </c>
      <c r="G406" s="22">
        <f t="shared" si="13"/>
        <v>-5.6381729797980142</v>
      </c>
    </row>
    <row r="407" spans="1:7" s="63" customFormat="1" x14ac:dyDescent="0.25">
      <c r="A407" s="13">
        <v>46452</v>
      </c>
      <c r="B407" s="13"/>
      <c r="C407" s="32">
        <v>119.20441284996957</v>
      </c>
      <c r="D407" s="38">
        <v>566.70000000000005</v>
      </c>
      <c r="E407" s="62">
        <v>0.65</v>
      </c>
      <c r="F407" s="79">
        <f t="shared" si="12"/>
        <v>368.35500000000002</v>
      </c>
      <c r="G407" s="22">
        <f t="shared" si="13"/>
        <v>249.15058715003045</v>
      </c>
    </row>
    <row r="408" spans="1:7" s="63" customFormat="1" x14ac:dyDescent="0.25">
      <c r="A408" s="4">
        <v>622581</v>
      </c>
      <c r="B408" s="4"/>
      <c r="C408" s="32">
        <v>359.46512580432272</v>
      </c>
      <c r="D408" s="33">
        <v>568.59</v>
      </c>
      <c r="E408" s="62">
        <v>0.65</v>
      </c>
      <c r="F408" s="79">
        <f t="shared" si="12"/>
        <v>369.58350000000002</v>
      </c>
      <c r="G408" s="22">
        <f t="shared" si="13"/>
        <v>10.118374195677291</v>
      </c>
    </row>
    <row r="409" spans="1:7" s="63" customFormat="1" x14ac:dyDescent="0.25">
      <c r="A409" s="4">
        <v>507082</v>
      </c>
      <c r="B409" s="4"/>
      <c r="C409" s="32">
        <v>443.13541138276503</v>
      </c>
      <c r="D409" s="33">
        <v>571.62</v>
      </c>
      <c r="E409" s="62">
        <v>0.65</v>
      </c>
      <c r="F409" s="79">
        <f t="shared" si="12"/>
        <v>371.553</v>
      </c>
      <c r="G409" s="22">
        <f t="shared" si="13"/>
        <v>-71.582411382765031</v>
      </c>
    </row>
    <row r="410" spans="1:7" s="63" customFormat="1" x14ac:dyDescent="0.25">
      <c r="A410" s="4">
        <v>82439</v>
      </c>
      <c r="B410" s="4"/>
      <c r="C410" s="32">
        <v>504.26186813186808</v>
      </c>
      <c r="D410" s="33">
        <v>581.99</v>
      </c>
      <c r="E410" s="62">
        <v>0.65</v>
      </c>
      <c r="F410" s="79">
        <f t="shared" si="12"/>
        <v>378.29349999999999</v>
      </c>
      <c r="G410" s="22">
        <f t="shared" si="13"/>
        <v>-125.96836813186809</v>
      </c>
    </row>
    <row r="411" spans="1:7" s="63" customFormat="1" x14ac:dyDescent="0.25">
      <c r="A411" s="4">
        <v>945922</v>
      </c>
      <c r="B411" s="4"/>
      <c r="C411" s="32">
        <v>421.0984722222222</v>
      </c>
      <c r="D411" s="33">
        <v>582.11</v>
      </c>
      <c r="E411" s="62">
        <v>0.65</v>
      </c>
      <c r="F411" s="79">
        <f t="shared" si="12"/>
        <v>378.37150000000003</v>
      </c>
      <c r="G411" s="22">
        <f t="shared" si="13"/>
        <v>-42.726972222222173</v>
      </c>
    </row>
    <row r="412" spans="1:7" s="63" customFormat="1" x14ac:dyDescent="0.25">
      <c r="A412" s="13">
        <v>203831</v>
      </c>
      <c r="B412" s="4"/>
      <c r="C412" s="33">
        <v>416.77950137534378</v>
      </c>
      <c r="D412" s="33">
        <v>582.84</v>
      </c>
      <c r="E412" s="62">
        <v>0.65</v>
      </c>
      <c r="F412" s="79">
        <f t="shared" si="12"/>
        <v>378.84600000000006</v>
      </c>
      <c r="G412" s="22">
        <f t="shared" si="13"/>
        <v>-37.933501375343724</v>
      </c>
    </row>
    <row r="413" spans="1:7" s="63" customFormat="1" x14ac:dyDescent="0.25">
      <c r="A413" s="4">
        <v>954423</v>
      </c>
      <c r="B413" s="4"/>
      <c r="C413" s="32">
        <v>449.54125650944798</v>
      </c>
      <c r="D413" s="33">
        <v>589.86</v>
      </c>
      <c r="E413" s="62">
        <v>0.65</v>
      </c>
      <c r="F413" s="79">
        <f t="shared" si="12"/>
        <v>383.40900000000005</v>
      </c>
      <c r="G413" s="22">
        <f t="shared" si="13"/>
        <v>-66.132256509447927</v>
      </c>
    </row>
    <row r="414" spans="1:7" s="63" customFormat="1" x14ac:dyDescent="0.25">
      <c r="A414" s="13">
        <v>17682</v>
      </c>
      <c r="B414" s="13"/>
      <c r="C414" s="38">
        <v>70.887413793103462</v>
      </c>
      <c r="D414" s="38">
        <f>355.12+239.54</f>
        <v>594.66</v>
      </c>
      <c r="E414" s="62">
        <v>0.65</v>
      </c>
      <c r="F414" s="79">
        <f t="shared" si="12"/>
        <v>386.529</v>
      </c>
      <c r="G414" s="22">
        <f t="shared" si="13"/>
        <v>315.64158620689653</v>
      </c>
    </row>
    <row r="415" spans="1:7" s="63" customFormat="1" x14ac:dyDescent="0.25">
      <c r="A415" s="13">
        <v>560097</v>
      </c>
      <c r="B415" s="13"/>
      <c r="C415" s="32">
        <v>459.37</v>
      </c>
      <c r="D415" s="38">
        <v>595.42999999999995</v>
      </c>
      <c r="E415" s="62">
        <v>0.65</v>
      </c>
      <c r="F415" s="79">
        <f t="shared" si="12"/>
        <v>387.02949999999998</v>
      </c>
      <c r="G415" s="22">
        <f t="shared" si="13"/>
        <v>-72.34050000000002</v>
      </c>
    </row>
    <row r="416" spans="1:7" s="63" customFormat="1" x14ac:dyDescent="0.25">
      <c r="A416" s="4">
        <v>530863</v>
      </c>
      <c r="B416" s="4"/>
      <c r="C416" s="32">
        <v>512.9305523255814</v>
      </c>
      <c r="D416" s="33">
        <v>596.70000000000005</v>
      </c>
      <c r="E416" s="62">
        <v>0.65</v>
      </c>
      <c r="F416" s="79">
        <f t="shared" si="12"/>
        <v>387.85500000000002</v>
      </c>
      <c r="G416" s="22">
        <f t="shared" si="13"/>
        <v>-125.07555232558138</v>
      </c>
    </row>
    <row r="417" spans="1:7" s="63" customFormat="1" x14ac:dyDescent="0.25">
      <c r="A417" s="4">
        <v>152138</v>
      </c>
      <c r="B417" s="4"/>
      <c r="C417" s="32">
        <v>437.1080329457364</v>
      </c>
      <c r="D417" s="33">
        <v>598.24</v>
      </c>
      <c r="E417" s="62">
        <v>0.65</v>
      </c>
      <c r="F417" s="79">
        <f t="shared" si="12"/>
        <v>388.85599999999999</v>
      </c>
      <c r="G417" s="22">
        <f t="shared" si="13"/>
        <v>-48.252032945736403</v>
      </c>
    </row>
    <row r="418" spans="1:7" s="63" customFormat="1" x14ac:dyDescent="0.25">
      <c r="A418" s="4">
        <v>10270</v>
      </c>
      <c r="B418" s="4"/>
      <c r="C418" s="32">
        <v>456.07187015503882</v>
      </c>
      <c r="D418" s="33">
        <v>601.82000000000005</v>
      </c>
      <c r="E418" s="62">
        <v>0.65</v>
      </c>
      <c r="F418" s="79">
        <f t="shared" si="12"/>
        <v>391.18300000000005</v>
      </c>
      <c r="G418" s="22">
        <f t="shared" si="13"/>
        <v>-64.888870155038774</v>
      </c>
    </row>
    <row r="419" spans="1:7" s="63" customFormat="1" x14ac:dyDescent="0.25">
      <c r="A419" s="4">
        <v>117045</v>
      </c>
      <c r="B419" s="4"/>
      <c r="C419" s="32">
        <v>416.65723096752953</v>
      </c>
      <c r="D419" s="33">
        <v>604.37</v>
      </c>
      <c r="E419" s="62">
        <v>0.65</v>
      </c>
      <c r="F419" s="79">
        <f t="shared" si="12"/>
        <v>392.84050000000002</v>
      </c>
      <c r="G419" s="22">
        <f t="shared" si="13"/>
        <v>-23.816730967529509</v>
      </c>
    </row>
    <row r="420" spans="1:7" s="63" customFormat="1" x14ac:dyDescent="0.25">
      <c r="A420" s="4">
        <v>145724</v>
      </c>
      <c r="B420" s="4"/>
      <c r="C420" s="33">
        <v>22.712712765957463</v>
      </c>
      <c r="D420" s="33">
        <v>604.37</v>
      </c>
      <c r="E420" s="62">
        <v>0.65</v>
      </c>
      <c r="F420" s="79">
        <f t="shared" si="12"/>
        <v>392.84050000000002</v>
      </c>
      <c r="G420" s="22">
        <f t="shared" si="13"/>
        <v>370.12778723404256</v>
      </c>
    </row>
    <row r="421" spans="1:7" s="63" customFormat="1" x14ac:dyDescent="0.25">
      <c r="A421" s="4">
        <v>20805</v>
      </c>
      <c r="B421" s="4"/>
      <c r="C421" s="32">
        <v>414.95</v>
      </c>
      <c r="D421" s="33">
        <v>604.95000000000005</v>
      </c>
      <c r="E421" s="62">
        <v>0.65</v>
      </c>
      <c r="F421" s="79">
        <f t="shared" si="12"/>
        <v>393.21750000000003</v>
      </c>
      <c r="G421" s="22">
        <f t="shared" si="13"/>
        <v>-21.732499999999959</v>
      </c>
    </row>
    <row r="422" spans="1:7" s="63" customFormat="1" x14ac:dyDescent="0.25">
      <c r="A422" s="13">
        <v>641310</v>
      </c>
      <c r="B422" s="13"/>
      <c r="C422" s="32">
        <v>421.37</v>
      </c>
      <c r="D422" s="38">
        <v>607.26</v>
      </c>
      <c r="E422" s="62">
        <v>0.65</v>
      </c>
      <c r="F422" s="79">
        <f t="shared" si="12"/>
        <v>394.71899999999999</v>
      </c>
      <c r="G422" s="22">
        <f t="shared" si="13"/>
        <v>-26.65100000000001</v>
      </c>
    </row>
    <row r="423" spans="1:7" s="63" customFormat="1" x14ac:dyDescent="0.25">
      <c r="A423" s="13">
        <v>46769</v>
      </c>
      <c r="B423" s="4"/>
      <c r="C423" s="32">
        <v>463.78689690721649</v>
      </c>
      <c r="D423" s="38">
        <v>610.75</v>
      </c>
      <c r="E423" s="62">
        <v>0.65</v>
      </c>
      <c r="F423" s="79">
        <f t="shared" si="12"/>
        <v>396.98750000000001</v>
      </c>
      <c r="G423" s="22">
        <f t="shared" si="13"/>
        <v>-66.799396907216476</v>
      </c>
    </row>
    <row r="424" spans="1:7" s="63" customFormat="1" x14ac:dyDescent="0.25">
      <c r="A424" s="13">
        <v>946374</v>
      </c>
      <c r="B424" s="4"/>
      <c r="C424" s="32">
        <v>517.49433139534892</v>
      </c>
      <c r="D424" s="38">
        <v>615.84</v>
      </c>
      <c r="E424" s="62">
        <v>0.65</v>
      </c>
      <c r="F424" s="79">
        <f t="shared" si="12"/>
        <v>400.29600000000005</v>
      </c>
      <c r="G424" s="22">
        <f t="shared" si="13"/>
        <v>-117.19833139534887</v>
      </c>
    </row>
    <row r="425" spans="1:7" s="63" customFormat="1" x14ac:dyDescent="0.25">
      <c r="A425" s="4">
        <v>900974</v>
      </c>
      <c r="B425" s="4"/>
      <c r="C425" s="32">
        <v>517.16124305701658</v>
      </c>
      <c r="D425" s="33">
        <v>617.45000000000005</v>
      </c>
      <c r="E425" s="62">
        <v>0.65</v>
      </c>
      <c r="F425" s="79">
        <f t="shared" si="12"/>
        <v>401.34250000000003</v>
      </c>
      <c r="G425" s="22">
        <f t="shared" si="13"/>
        <v>-115.81874305701655</v>
      </c>
    </row>
    <row r="426" spans="1:7" s="63" customFormat="1" x14ac:dyDescent="0.25">
      <c r="A426" s="13">
        <v>566991</v>
      </c>
      <c r="B426" s="13"/>
      <c r="C426" s="32">
        <v>521.28</v>
      </c>
      <c r="D426" s="38">
        <v>623.5</v>
      </c>
      <c r="E426" s="62">
        <v>0.65</v>
      </c>
      <c r="F426" s="79">
        <f t="shared" si="12"/>
        <v>405.27500000000003</v>
      </c>
      <c r="G426" s="22">
        <f t="shared" si="13"/>
        <v>-116.00499999999994</v>
      </c>
    </row>
    <row r="427" spans="1:7" s="63" customFormat="1" x14ac:dyDescent="0.25">
      <c r="A427" s="4">
        <v>945678</v>
      </c>
      <c r="B427" s="4"/>
      <c r="C427" s="33">
        <v>417.0021656976744</v>
      </c>
      <c r="D427" s="33">
        <v>625.24</v>
      </c>
      <c r="E427" s="62">
        <v>0.65</v>
      </c>
      <c r="F427" s="79">
        <f t="shared" si="12"/>
        <v>406.40600000000001</v>
      </c>
      <c r="G427" s="22">
        <f t="shared" si="13"/>
        <v>-10.596165697674394</v>
      </c>
    </row>
    <row r="428" spans="1:7" s="63" customFormat="1" x14ac:dyDescent="0.25">
      <c r="A428" s="4">
        <v>218844</v>
      </c>
      <c r="B428" s="4"/>
      <c r="C428" s="32">
        <v>538.31104651162786</v>
      </c>
      <c r="D428" s="33">
        <v>625.32000000000005</v>
      </c>
      <c r="E428" s="62">
        <v>0.65</v>
      </c>
      <c r="F428" s="79">
        <f t="shared" si="12"/>
        <v>406.45800000000003</v>
      </c>
      <c r="G428" s="22">
        <f t="shared" si="13"/>
        <v>-131.85304651162784</v>
      </c>
    </row>
    <row r="429" spans="1:7" s="63" customFormat="1" x14ac:dyDescent="0.25">
      <c r="A429" s="4">
        <v>957261</v>
      </c>
      <c r="B429" s="4"/>
      <c r="C429" s="32">
        <v>540.24398568019092</v>
      </c>
      <c r="D429" s="33">
        <v>626.03</v>
      </c>
      <c r="E429" s="62">
        <v>0.65</v>
      </c>
      <c r="F429" s="79">
        <f t="shared" si="12"/>
        <v>406.91949999999997</v>
      </c>
      <c r="G429" s="22">
        <f t="shared" si="13"/>
        <v>-133.32448568019095</v>
      </c>
    </row>
    <row r="430" spans="1:7" s="63" customFormat="1" x14ac:dyDescent="0.25">
      <c r="A430" s="4">
        <v>922392</v>
      </c>
      <c r="B430" s="4"/>
      <c r="C430" s="32">
        <v>265.66040358744397</v>
      </c>
      <c r="D430" s="33">
        <v>630.54999999999995</v>
      </c>
      <c r="E430" s="62">
        <v>0.65</v>
      </c>
      <c r="F430" s="79">
        <f t="shared" si="12"/>
        <v>409.85749999999996</v>
      </c>
      <c r="G430" s="22">
        <f t="shared" si="13"/>
        <v>144.19709641255599</v>
      </c>
    </row>
    <row r="431" spans="1:7" s="63" customFormat="1" x14ac:dyDescent="0.25">
      <c r="A431" s="4">
        <v>643251</v>
      </c>
      <c r="B431" s="4"/>
      <c r="C431" s="32">
        <v>47.851493506493512</v>
      </c>
      <c r="D431" s="33">
        <v>630.79</v>
      </c>
      <c r="E431" s="62">
        <v>0.65</v>
      </c>
      <c r="F431" s="79">
        <f t="shared" si="12"/>
        <v>410.01349999999996</v>
      </c>
      <c r="G431" s="22">
        <f t="shared" si="13"/>
        <v>362.16200649350645</v>
      </c>
    </row>
    <row r="432" spans="1:7" s="63" customFormat="1" x14ac:dyDescent="0.25">
      <c r="A432" s="4">
        <v>529833</v>
      </c>
      <c r="B432" s="4"/>
      <c r="C432" s="32">
        <v>395.01036813186818</v>
      </c>
      <c r="D432" s="33">
        <v>631.16</v>
      </c>
      <c r="E432" s="62">
        <v>0.65</v>
      </c>
      <c r="F432" s="79">
        <f t="shared" si="12"/>
        <v>410.25400000000002</v>
      </c>
      <c r="G432" s="22">
        <f t="shared" si="13"/>
        <v>15.243631868131843</v>
      </c>
    </row>
    <row r="433" spans="1:7" s="63" customFormat="1" x14ac:dyDescent="0.25">
      <c r="A433" s="4">
        <v>507630</v>
      </c>
      <c r="B433" s="4"/>
      <c r="C433" s="33">
        <v>492.46755813953484</v>
      </c>
      <c r="D433" s="33">
        <v>631.47</v>
      </c>
      <c r="E433" s="62">
        <v>0.65</v>
      </c>
      <c r="F433" s="79">
        <f t="shared" si="12"/>
        <v>410.45550000000003</v>
      </c>
      <c r="G433" s="22">
        <f t="shared" si="13"/>
        <v>-82.012058139534815</v>
      </c>
    </row>
    <row r="434" spans="1:7" s="63" customFormat="1" x14ac:dyDescent="0.25">
      <c r="A434" s="4">
        <v>222316</v>
      </c>
      <c r="B434" s="4"/>
      <c r="C434" s="32">
        <v>346.74790697674422</v>
      </c>
      <c r="D434" s="33">
        <v>632.17999999999995</v>
      </c>
      <c r="E434" s="62">
        <v>0.65</v>
      </c>
      <c r="F434" s="79">
        <f t="shared" si="12"/>
        <v>410.91699999999997</v>
      </c>
      <c r="G434" s="22">
        <f t="shared" si="13"/>
        <v>64.169093023255755</v>
      </c>
    </row>
    <row r="435" spans="1:7" s="63" customFormat="1" x14ac:dyDescent="0.25">
      <c r="A435" s="4">
        <v>563169</v>
      </c>
      <c r="B435" s="4"/>
      <c r="C435" s="32">
        <v>511.68124036281182</v>
      </c>
      <c r="D435" s="33">
        <v>632.35</v>
      </c>
      <c r="E435" s="62">
        <v>0.65</v>
      </c>
      <c r="F435" s="79">
        <f t="shared" si="12"/>
        <v>411.02750000000003</v>
      </c>
      <c r="G435" s="22">
        <f t="shared" si="13"/>
        <v>-100.65374036281179</v>
      </c>
    </row>
    <row r="436" spans="1:7" s="63" customFormat="1" x14ac:dyDescent="0.25">
      <c r="A436" s="4">
        <v>124680</v>
      </c>
      <c r="B436" s="4"/>
      <c r="C436" s="32">
        <v>487.49156976744189</v>
      </c>
      <c r="D436" s="33">
        <v>633.67999999999995</v>
      </c>
      <c r="E436" s="62">
        <v>0.65</v>
      </c>
      <c r="F436" s="79">
        <f t="shared" si="12"/>
        <v>411.892</v>
      </c>
      <c r="G436" s="22">
        <f t="shared" si="13"/>
        <v>-75.599569767441892</v>
      </c>
    </row>
    <row r="437" spans="1:7" s="63" customFormat="1" x14ac:dyDescent="0.25">
      <c r="A437" s="13">
        <v>562230</v>
      </c>
      <c r="B437" s="4"/>
      <c r="C437" s="33">
        <v>558.9211798839458</v>
      </c>
      <c r="D437" s="33">
        <v>633.78</v>
      </c>
      <c r="E437" s="62">
        <v>0.65</v>
      </c>
      <c r="F437" s="79">
        <f t="shared" si="12"/>
        <v>411.95699999999999</v>
      </c>
      <c r="G437" s="22">
        <f t="shared" si="13"/>
        <v>-146.9641798839458</v>
      </c>
    </row>
    <row r="438" spans="1:7" s="63" customFormat="1" x14ac:dyDescent="0.25">
      <c r="A438" s="4">
        <v>592457</v>
      </c>
      <c r="B438" s="4"/>
      <c r="C438" s="32">
        <v>455.83583333333337</v>
      </c>
      <c r="D438" s="33">
        <v>635.86</v>
      </c>
      <c r="E438" s="62">
        <v>0.65</v>
      </c>
      <c r="F438" s="79">
        <f t="shared" si="12"/>
        <v>413.30900000000003</v>
      </c>
      <c r="G438" s="22">
        <f t="shared" si="13"/>
        <v>-42.526833333333343</v>
      </c>
    </row>
    <row r="439" spans="1:7" s="63" customFormat="1" x14ac:dyDescent="0.25">
      <c r="A439" s="13">
        <v>870870</v>
      </c>
      <c r="B439" s="4"/>
      <c r="C439" s="32">
        <v>522.26307692307694</v>
      </c>
      <c r="D439" s="38">
        <v>642.41999999999996</v>
      </c>
      <c r="E439" s="62">
        <v>0.65</v>
      </c>
      <c r="F439" s="79">
        <f t="shared" si="12"/>
        <v>417.57299999999998</v>
      </c>
      <c r="G439" s="22">
        <f t="shared" si="13"/>
        <v>-104.69007692307696</v>
      </c>
    </row>
    <row r="440" spans="1:7" s="63" customFormat="1" x14ac:dyDescent="0.25">
      <c r="A440" s="4">
        <v>922506</v>
      </c>
      <c r="B440" s="4"/>
      <c r="C440" s="32">
        <v>247.072</v>
      </c>
      <c r="D440" s="33">
        <v>647.67999999999995</v>
      </c>
      <c r="E440" s="62">
        <v>0.65</v>
      </c>
      <c r="F440" s="79">
        <f t="shared" ref="F440:F502" si="14">+D440*E440</f>
        <v>420.99199999999996</v>
      </c>
      <c r="G440" s="22">
        <f t="shared" ref="G440:G502" si="15">+F440-C440</f>
        <v>173.91999999999996</v>
      </c>
    </row>
    <row r="441" spans="1:7" s="63" customFormat="1" x14ac:dyDescent="0.25">
      <c r="A441" s="4">
        <v>967748</v>
      </c>
      <c r="B441" s="4"/>
      <c r="C441" s="32">
        <v>530.46374149659869</v>
      </c>
      <c r="D441" s="33">
        <v>650.27</v>
      </c>
      <c r="E441" s="62">
        <v>0.65</v>
      </c>
      <c r="F441" s="79">
        <f t="shared" si="14"/>
        <v>422.6755</v>
      </c>
      <c r="G441" s="22">
        <f t="shared" si="15"/>
        <v>-107.78824149659869</v>
      </c>
    </row>
    <row r="442" spans="1:7" s="63" customFormat="1" x14ac:dyDescent="0.25">
      <c r="A442" s="4">
        <v>955002</v>
      </c>
      <c r="B442" s="4"/>
      <c r="C442" s="32">
        <v>421.3558561651115</v>
      </c>
      <c r="D442" s="33">
        <v>650.5</v>
      </c>
      <c r="E442" s="62">
        <v>0.65</v>
      </c>
      <c r="F442" s="79">
        <f t="shared" si="14"/>
        <v>422.82499999999999</v>
      </c>
      <c r="G442" s="22">
        <f t="shared" si="15"/>
        <v>1.4691438348884844</v>
      </c>
    </row>
    <row r="443" spans="1:7" s="63" customFormat="1" x14ac:dyDescent="0.25">
      <c r="A443" s="4">
        <v>505701</v>
      </c>
      <c r="B443" s="4"/>
      <c r="C443" s="32">
        <v>278.05615116279068</v>
      </c>
      <c r="D443" s="33">
        <v>650.51</v>
      </c>
      <c r="E443" s="62">
        <v>0.65</v>
      </c>
      <c r="F443" s="79">
        <f t="shared" si="14"/>
        <v>422.83150000000001</v>
      </c>
      <c r="G443" s="22">
        <f t="shared" si="15"/>
        <v>144.77534883720932</v>
      </c>
    </row>
    <row r="444" spans="1:7" s="63" customFormat="1" x14ac:dyDescent="0.25">
      <c r="A444" s="13">
        <v>17281</v>
      </c>
      <c r="B444" s="13"/>
      <c r="C444" s="32">
        <v>103.3485596885813</v>
      </c>
      <c r="D444" s="38">
        <v>651.64</v>
      </c>
      <c r="E444" s="62">
        <v>0.65</v>
      </c>
      <c r="F444" s="79">
        <f t="shared" si="14"/>
        <v>423.56600000000003</v>
      </c>
      <c r="G444" s="22">
        <f t="shared" si="15"/>
        <v>320.21744031141873</v>
      </c>
    </row>
    <row r="445" spans="1:7" s="63" customFormat="1" x14ac:dyDescent="0.25">
      <c r="A445" s="4">
        <v>573227</v>
      </c>
      <c r="B445" s="4"/>
      <c r="C445" s="32">
        <v>407.33965240641714</v>
      </c>
      <c r="D445" s="33">
        <v>652.25</v>
      </c>
      <c r="E445" s="62">
        <v>0.65</v>
      </c>
      <c r="F445" s="79">
        <f t="shared" si="14"/>
        <v>423.96250000000003</v>
      </c>
      <c r="G445" s="22">
        <f t="shared" si="15"/>
        <v>16.62284759358289</v>
      </c>
    </row>
    <row r="446" spans="1:7" s="63" customFormat="1" x14ac:dyDescent="0.25">
      <c r="A446" s="13">
        <v>849630</v>
      </c>
      <c r="B446" s="13"/>
      <c r="C446" s="32">
        <v>554.49</v>
      </c>
      <c r="D446" s="38">
        <v>652.83000000000004</v>
      </c>
      <c r="E446" s="62">
        <v>0.65</v>
      </c>
      <c r="F446" s="79">
        <f t="shared" si="14"/>
        <v>424.33950000000004</v>
      </c>
      <c r="G446" s="22">
        <f t="shared" si="15"/>
        <v>-130.15049999999997</v>
      </c>
    </row>
    <row r="447" spans="1:7" s="63" customFormat="1" x14ac:dyDescent="0.25">
      <c r="A447" s="4">
        <v>55339</v>
      </c>
      <c r="B447" s="4"/>
      <c r="C447" s="32">
        <v>482.55443298969078</v>
      </c>
      <c r="D447" s="33">
        <v>652.83000000000004</v>
      </c>
      <c r="E447" s="62">
        <v>0.65</v>
      </c>
      <c r="F447" s="79">
        <f t="shared" si="14"/>
        <v>424.33950000000004</v>
      </c>
      <c r="G447" s="22">
        <f t="shared" si="15"/>
        <v>-58.214932989690737</v>
      </c>
    </row>
    <row r="448" spans="1:7" s="63" customFormat="1" x14ac:dyDescent="0.25">
      <c r="A448" s="13">
        <v>996868</v>
      </c>
      <c r="B448" s="13"/>
      <c r="C448" s="32">
        <v>519.51</v>
      </c>
      <c r="D448" s="38">
        <v>656.66</v>
      </c>
      <c r="E448" s="62">
        <v>0.65</v>
      </c>
      <c r="F448" s="79">
        <f t="shared" si="14"/>
        <v>426.82900000000001</v>
      </c>
      <c r="G448" s="22">
        <f t="shared" si="15"/>
        <v>-92.680999999999983</v>
      </c>
    </row>
    <row r="449" spans="1:7" s="63" customFormat="1" x14ac:dyDescent="0.25">
      <c r="A449" s="4">
        <v>209513</v>
      </c>
      <c r="B449" s="4"/>
      <c r="C449" s="32">
        <v>402.40500182285672</v>
      </c>
      <c r="D449" s="33">
        <v>657.23</v>
      </c>
      <c r="E449" s="62">
        <v>0.65</v>
      </c>
      <c r="F449" s="79">
        <f t="shared" si="14"/>
        <v>427.1995</v>
      </c>
      <c r="G449" s="22">
        <f t="shared" si="15"/>
        <v>24.794498177143282</v>
      </c>
    </row>
    <row r="450" spans="1:7" s="63" customFormat="1" x14ac:dyDescent="0.25">
      <c r="A450" s="13">
        <v>946431</v>
      </c>
      <c r="B450" s="13"/>
      <c r="C450" s="38">
        <v>533.56340773809529</v>
      </c>
      <c r="D450" s="38">
        <v>661.39</v>
      </c>
      <c r="E450" s="62">
        <v>0.65</v>
      </c>
      <c r="F450" s="79">
        <f t="shared" si="14"/>
        <v>429.90350000000001</v>
      </c>
      <c r="G450" s="22">
        <f t="shared" si="15"/>
        <v>-103.65990773809528</v>
      </c>
    </row>
    <row r="451" spans="1:7" s="63" customFormat="1" x14ac:dyDescent="0.25">
      <c r="A451" s="13">
        <v>610078</v>
      </c>
      <c r="B451" s="4"/>
      <c r="C451" s="32">
        <v>559.94521649484534</v>
      </c>
      <c r="D451" s="38">
        <v>661.75</v>
      </c>
      <c r="E451" s="62">
        <v>0.65</v>
      </c>
      <c r="F451" s="79">
        <f t="shared" si="14"/>
        <v>430.13749999999999</v>
      </c>
      <c r="G451" s="22">
        <f t="shared" si="15"/>
        <v>-129.80771649484535</v>
      </c>
    </row>
    <row r="452" spans="1:7" s="63" customFormat="1" x14ac:dyDescent="0.25">
      <c r="A452" s="13">
        <v>612713</v>
      </c>
      <c r="B452" s="4"/>
      <c r="C452" s="32">
        <v>522.22451546391756</v>
      </c>
      <c r="D452" s="38">
        <v>668.14</v>
      </c>
      <c r="E452" s="62">
        <v>0.65</v>
      </c>
      <c r="F452" s="79">
        <f t="shared" si="14"/>
        <v>434.291</v>
      </c>
      <c r="G452" s="22">
        <f t="shared" si="15"/>
        <v>-87.933515463917558</v>
      </c>
    </row>
    <row r="453" spans="1:7" s="63" customFormat="1" x14ac:dyDescent="0.25">
      <c r="A453" s="13">
        <v>519179</v>
      </c>
      <c r="B453" s="4"/>
      <c r="C453" s="32">
        <v>579.30117977528084</v>
      </c>
      <c r="D453" s="38">
        <v>671.94</v>
      </c>
      <c r="E453" s="62">
        <v>0.65</v>
      </c>
      <c r="F453" s="79">
        <f t="shared" si="14"/>
        <v>436.76100000000002</v>
      </c>
      <c r="G453" s="22">
        <f t="shared" si="15"/>
        <v>-142.54017977528082</v>
      </c>
    </row>
    <row r="454" spans="1:7" s="63" customFormat="1" x14ac:dyDescent="0.25">
      <c r="A454" s="4">
        <v>77921</v>
      </c>
      <c r="B454" s="4"/>
      <c r="C454" s="32">
        <v>507.3863505154639</v>
      </c>
      <c r="D454" s="33">
        <v>673.2</v>
      </c>
      <c r="E454" s="62">
        <v>0.65</v>
      </c>
      <c r="F454" s="79">
        <f t="shared" si="14"/>
        <v>437.58000000000004</v>
      </c>
      <c r="G454" s="22">
        <f t="shared" si="15"/>
        <v>-69.806350515463862</v>
      </c>
    </row>
    <row r="455" spans="1:7" s="63" customFormat="1" x14ac:dyDescent="0.25">
      <c r="A455" s="13">
        <v>533437</v>
      </c>
      <c r="B455" s="13"/>
      <c r="C455" s="38">
        <v>384.74659751037342</v>
      </c>
      <c r="D455" s="38">
        <v>677.05</v>
      </c>
      <c r="E455" s="62">
        <v>0.65</v>
      </c>
      <c r="F455" s="79">
        <f t="shared" si="14"/>
        <v>440.08249999999998</v>
      </c>
      <c r="G455" s="22">
        <f t="shared" si="15"/>
        <v>55.335902489626562</v>
      </c>
    </row>
    <row r="456" spans="1:7" s="63" customFormat="1" x14ac:dyDescent="0.25">
      <c r="A456" s="4">
        <v>564890</v>
      </c>
      <c r="B456" s="4"/>
      <c r="C456" s="32">
        <v>461.47423786764705</v>
      </c>
      <c r="D456" s="33">
        <v>682.85</v>
      </c>
      <c r="E456" s="62">
        <v>0.65</v>
      </c>
      <c r="F456" s="79">
        <f t="shared" si="14"/>
        <v>443.85250000000002</v>
      </c>
      <c r="G456" s="22">
        <f t="shared" si="15"/>
        <v>-17.621737867647028</v>
      </c>
    </row>
    <row r="457" spans="1:7" s="63" customFormat="1" x14ac:dyDescent="0.25">
      <c r="A457" s="4">
        <v>595652</v>
      </c>
      <c r="B457" s="4"/>
      <c r="C457" s="32">
        <v>294.38502735462419</v>
      </c>
      <c r="D457" s="33">
        <v>691.08</v>
      </c>
      <c r="E457" s="62">
        <v>0.65</v>
      </c>
      <c r="F457" s="79">
        <f t="shared" si="14"/>
        <v>449.20200000000006</v>
      </c>
      <c r="G457" s="22">
        <f t="shared" si="15"/>
        <v>154.81697264537587</v>
      </c>
    </row>
    <row r="458" spans="1:7" s="63" customFormat="1" x14ac:dyDescent="0.25">
      <c r="A458" s="13">
        <v>954113</v>
      </c>
      <c r="B458" s="13"/>
      <c r="C458" s="32">
        <v>571.29</v>
      </c>
      <c r="D458" s="38">
        <v>691.08</v>
      </c>
      <c r="E458" s="62">
        <v>0.65</v>
      </c>
      <c r="F458" s="79">
        <f t="shared" si="14"/>
        <v>449.20200000000006</v>
      </c>
      <c r="G458" s="22">
        <f t="shared" si="15"/>
        <v>-122.08799999999991</v>
      </c>
    </row>
    <row r="459" spans="1:7" s="63" customFormat="1" x14ac:dyDescent="0.25">
      <c r="A459" s="13">
        <v>847850</v>
      </c>
      <c r="B459" s="13"/>
      <c r="C459" s="32">
        <v>508.15772875816992</v>
      </c>
      <c r="D459" s="38">
        <v>692.95</v>
      </c>
      <c r="E459" s="62">
        <v>0.65</v>
      </c>
      <c r="F459" s="79">
        <f t="shared" si="14"/>
        <v>450.41750000000002</v>
      </c>
      <c r="G459" s="22">
        <f t="shared" si="15"/>
        <v>-57.740228758169906</v>
      </c>
    </row>
    <row r="460" spans="1:7" s="63" customFormat="1" x14ac:dyDescent="0.25">
      <c r="A460" s="4">
        <v>141594</v>
      </c>
      <c r="B460" s="4"/>
      <c r="C460" s="32">
        <v>277.44682170542637</v>
      </c>
      <c r="D460" s="33">
        <v>694.89</v>
      </c>
      <c r="E460" s="62">
        <v>0.65</v>
      </c>
      <c r="F460" s="79">
        <f t="shared" si="14"/>
        <v>451.67849999999999</v>
      </c>
      <c r="G460" s="22">
        <f t="shared" si="15"/>
        <v>174.23167829457361</v>
      </c>
    </row>
    <row r="461" spans="1:7" s="63" customFormat="1" x14ac:dyDescent="0.25">
      <c r="A461" s="4">
        <v>613918</v>
      </c>
      <c r="B461" s="4"/>
      <c r="C461" s="32">
        <v>586.19449925261586</v>
      </c>
      <c r="D461" s="33">
        <v>698.62</v>
      </c>
      <c r="E461" s="62">
        <v>0.65</v>
      </c>
      <c r="F461" s="79">
        <f t="shared" si="14"/>
        <v>454.10300000000001</v>
      </c>
      <c r="G461" s="22">
        <f t="shared" si="15"/>
        <v>-132.09149925261585</v>
      </c>
    </row>
    <row r="462" spans="1:7" s="63" customFormat="1" x14ac:dyDescent="0.25">
      <c r="A462" s="4">
        <v>208843</v>
      </c>
      <c r="B462" s="4"/>
      <c r="C462" s="32">
        <v>575.81093931686041</v>
      </c>
      <c r="D462" s="33">
        <v>698.62</v>
      </c>
      <c r="E462" s="62">
        <v>0.65</v>
      </c>
      <c r="F462" s="79">
        <f t="shared" si="14"/>
        <v>454.10300000000001</v>
      </c>
      <c r="G462" s="22">
        <f t="shared" si="15"/>
        <v>-121.7079393168604</v>
      </c>
    </row>
    <row r="463" spans="1:7" s="63" customFormat="1" x14ac:dyDescent="0.25">
      <c r="A463" s="13">
        <v>119940</v>
      </c>
      <c r="B463" s="4"/>
      <c r="C463" s="33">
        <v>555.9158139534884</v>
      </c>
      <c r="D463" s="33">
        <v>700.05</v>
      </c>
      <c r="E463" s="62">
        <v>0.65</v>
      </c>
      <c r="F463" s="79">
        <f t="shared" si="14"/>
        <v>455.03249999999997</v>
      </c>
      <c r="G463" s="22">
        <f t="shared" si="15"/>
        <v>-100.88331395348843</v>
      </c>
    </row>
    <row r="464" spans="1:7" s="63" customFormat="1" x14ac:dyDescent="0.25">
      <c r="A464" s="4">
        <v>845174</v>
      </c>
      <c r="B464" s="4"/>
      <c r="C464" s="32">
        <v>599.36865979381446</v>
      </c>
      <c r="D464" s="33">
        <v>708.88</v>
      </c>
      <c r="E464" s="62">
        <v>0.65</v>
      </c>
      <c r="F464" s="79">
        <f t="shared" si="14"/>
        <v>460.77199999999999</v>
      </c>
      <c r="G464" s="22">
        <f t="shared" si="15"/>
        <v>-138.59665979381447</v>
      </c>
    </row>
    <row r="465" spans="1:7" s="63" customFormat="1" x14ac:dyDescent="0.25">
      <c r="A465" s="4">
        <v>859937</v>
      </c>
      <c r="B465" s="4"/>
      <c r="C465" s="32">
        <v>599.77187628865977</v>
      </c>
      <c r="D465" s="33">
        <v>708.88</v>
      </c>
      <c r="E465" s="62">
        <v>0.65</v>
      </c>
      <c r="F465" s="79">
        <f t="shared" si="14"/>
        <v>460.77199999999999</v>
      </c>
      <c r="G465" s="22">
        <f t="shared" si="15"/>
        <v>-138.99987628865978</v>
      </c>
    </row>
    <row r="466" spans="1:7" s="63" customFormat="1" x14ac:dyDescent="0.25">
      <c r="A466" s="13">
        <v>3624</v>
      </c>
      <c r="B466" s="4"/>
      <c r="C466" s="32">
        <v>605.94042857142858</v>
      </c>
      <c r="D466" s="38">
        <v>719.14</v>
      </c>
      <c r="E466" s="62">
        <v>0.65</v>
      </c>
      <c r="F466" s="79">
        <f t="shared" si="14"/>
        <v>467.44100000000003</v>
      </c>
      <c r="G466" s="22">
        <f t="shared" si="15"/>
        <v>-138.49942857142855</v>
      </c>
    </row>
    <row r="467" spans="1:7" s="63" customFormat="1" x14ac:dyDescent="0.25">
      <c r="A467" s="13">
        <v>881505</v>
      </c>
      <c r="B467" s="4"/>
      <c r="C467" s="32">
        <v>568.88234065934068</v>
      </c>
      <c r="D467" s="38">
        <v>728.02</v>
      </c>
      <c r="E467" s="62">
        <v>0.65</v>
      </c>
      <c r="F467" s="79">
        <f t="shared" si="14"/>
        <v>473.21300000000002</v>
      </c>
      <c r="G467" s="22">
        <f t="shared" si="15"/>
        <v>-95.669340659340662</v>
      </c>
    </row>
    <row r="468" spans="1:7" s="63" customFormat="1" x14ac:dyDescent="0.25">
      <c r="A468" s="4">
        <v>851150</v>
      </c>
      <c r="B468" s="4"/>
      <c r="C468" s="32">
        <v>643.38394906003634</v>
      </c>
      <c r="D468" s="33">
        <v>729.94</v>
      </c>
      <c r="E468" s="62">
        <v>0.65</v>
      </c>
      <c r="F468" s="79">
        <f t="shared" si="14"/>
        <v>474.46100000000007</v>
      </c>
      <c r="G468" s="22">
        <f t="shared" si="15"/>
        <v>-168.92294906003627</v>
      </c>
    </row>
    <row r="469" spans="1:7" s="63" customFormat="1" x14ac:dyDescent="0.25">
      <c r="A469" s="13">
        <v>214644</v>
      </c>
      <c r="B469" s="13"/>
      <c r="C469" s="32">
        <v>614.88000968992253</v>
      </c>
      <c r="D469" s="38">
        <v>731.53</v>
      </c>
      <c r="E469" s="62">
        <v>0.65</v>
      </c>
      <c r="F469" s="79">
        <f t="shared" si="14"/>
        <v>475.49450000000002</v>
      </c>
      <c r="G469" s="22">
        <f t="shared" si="15"/>
        <v>-139.38550968992251</v>
      </c>
    </row>
    <row r="470" spans="1:7" s="63" customFormat="1" x14ac:dyDescent="0.25">
      <c r="A470" s="4">
        <v>965913</v>
      </c>
      <c r="B470" s="4"/>
      <c r="C470" s="33">
        <v>593.48792510121461</v>
      </c>
      <c r="D470" s="33">
        <v>741.27</v>
      </c>
      <c r="E470" s="62">
        <v>0.65</v>
      </c>
      <c r="F470" s="79">
        <f t="shared" si="14"/>
        <v>481.82549999999998</v>
      </c>
      <c r="G470" s="22">
        <f t="shared" si="15"/>
        <v>-111.66242510121464</v>
      </c>
    </row>
    <row r="471" spans="1:7" s="63" customFormat="1" x14ac:dyDescent="0.25">
      <c r="A471" s="4">
        <v>555053</v>
      </c>
      <c r="B471" s="4"/>
      <c r="C471" s="32">
        <v>630.3004835164835</v>
      </c>
      <c r="D471" s="33">
        <v>744.63</v>
      </c>
      <c r="E471" s="62">
        <v>0.65</v>
      </c>
      <c r="F471" s="79">
        <f t="shared" si="14"/>
        <v>484.0095</v>
      </c>
      <c r="G471" s="22">
        <f t="shared" si="15"/>
        <v>-146.29098351648349</v>
      </c>
    </row>
    <row r="472" spans="1:7" s="63" customFormat="1" x14ac:dyDescent="0.25">
      <c r="A472" s="4">
        <v>572725</v>
      </c>
      <c r="B472" s="4"/>
      <c r="C472" s="32">
        <v>621.19466569767451</v>
      </c>
      <c r="D472" s="33">
        <v>747.14</v>
      </c>
      <c r="E472" s="62">
        <v>0.65</v>
      </c>
      <c r="F472" s="79">
        <f t="shared" si="14"/>
        <v>485.64100000000002</v>
      </c>
      <c r="G472" s="22">
        <f t="shared" si="15"/>
        <v>-135.55366569767449</v>
      </c>
    </row>
    <row r="473" spans="1:7" s="63" customFormat="1" x14ac:dyDescent="0.25">
      <c r="A473" s="13">
        <v>217213</v>
      </c>
      <c r="B473" s="4"/>
      <c r="C473" s="33">
        <v>610.6493529411764</v>
      </c>
      <c r="D473" s="33">
        <v>750.33</v>
      </c>
      <c r="E473" s="62">
        <v>0.65</v>
      </c>
      <c r="F473" s="79">
        <f t="shared" si="14"/>
        <v>487.71450000000004</v>
      </c>
      <c r="G473" s="22">
        <f t="shared" si="15"/>
        <v>-122.93485294117636</v>
      </c>
    </row>
    <row r="474" spans="1:7" s="63" customFormat="1" x14ac:dyDescent="0.25">
      <c r="A474" s="4">
        <v>838570</v>
      </c>
      <c r="B474" s="4"/>
      <c r="C474" s="32">
        <v>571.52727902946276</v>
      </c>
      <c r="D474" s="33">
        <v>751.4</v>
      </c>
      <c r="E474" s="62">
        <v>0.65</v>
      </c>
      <c r="F474" s="79">
        <f t="shared" si="14"/>
        <v>488.41</v>
      </c>
      <c r="G474" s="22">
        <f t="shared" si="15"/>
        <v>-83.117279029462736</v>
      </c>
    </row>
    <row r="475" spans="1:7" s="63" customFormat="1" x14ac:dyDescent="0.25">
      <c r="A475" s="4">
        <v>933042</v>
      </c>
      <c r="B475" s="4"/>
      <c r="C475" s="33">
        <v>607.56867790594492</v>
      </c>
      <c r="D475" s="33">
        <v>751.66</v>
      </c>
      <c r="E475" s="62">
        <v>0.65</v>
      </c>
      <c r="F475" s="79">
        <f t="shared" si="14"/>
        <v>488.57900000000001</v>
      </c>
      <c r="G475" s="22">
        <f t="shared" si="15"/>
        <v>-118.98967790594492</v>
      </c>
    </row>
    <row r="476" spans="1:7" s="63" customFormat="1" x14ac:dyDescent="0.25">
      <c r="A476" s="4">
        <v>221455</v>
      </c>
      <c r="B476" s="4"/>
      <c r="C476" s="32">
        <v>614.0764368610113</v>
      </c>
      <c r="D476" s="33">
        <v>757.38</v>
      </c>
      <c r="E476" s="62">
        <v>0.65</v>
      </c>
      <c r="F476" s="79">
        <f t="shared" si="14"/>
        <v>492.29700000000003</v>
      </c>
      <c r="G476" s="22">
        <f t="shared" si="15"/>
        <v>-121.77943686101128</v>
      </c>
    </row>
    <row r="477" spans="1:7" s="63" customFormat="1" x14ac:dyDescent="0.25">
      <c r="A477" s="4">
        <v>946279</v>
      </c>
      <c r="B477" s="4"/>
      <c r="C477" s="38">
        <v>599.20212903225797</v>
      </c>
      <c r="D477" s="33">
        <v>758.08</v>
      </c>
      <c r="E477" s="62">
        <v>0.65</v>
      </c>
      <c r="F477" s="79">
        <f t="shared" si="14"/>
        <v>492.75200000000007</v>
      </c>
      <c r="G477" s="22">
        <f t="shared" si="15"/>
        <v>-106.45012903225791</v>
      </c>
    </row>
    <row r="478" spans="1:7" s="63" customFormat="1" x14ac:dyDescent="0.25">
      <c r="A478" s="4">
        <v>870573</v>
      </c>
      <c r="B478" s="4"/>
      <c r="C478" s="52">
        <v>512.35914346895083</v>
      </c>
      <c r="D478" s="33">
        <v>759.56</v>
      </c>
      <c r="E478" s="62">
        <v>0.65</v>
      </c>
      <c r="F478" s="79">
        <f t="shared" si="14"/>
        <v>493.714</v>
      </c>
      <c r="G478" s="22">
        <f t="shared" si="15"/>
        <v>-18.645143468950835</v>
      </c>
    </row>
    <row r="479" spans="1:7" s="63" customFormat="1" x14ac:dyDescent="0.25">
      <c r="A479" s="13">
        <v>850950</v>
      </c>
      <c r="B479" s="13"/>
      <c r="C479" s="38">
        <v>578.13317129262487</v>
      </c>
      <c r="D479" s="38">
        <v>769.6</v>
      </c>
      <c r="E479" s="62">
        <v>0.65</v>
      </c>
      <c r="F479" s="79">
        <f t="shared" si="14"/>
        <v>500.24</v>
      </c>
      <c r="G479" s="22">
        <f t="shared" si="15"/>
        <v>-77.893171292624857</v>
      </c>
    </row>
    <row r="480" spans="1:7" s="63" customFormat="1" x14ac:dyDescent="0.25">
      <c r="A480" s="4">
        <v>210878</v>
      </c>
      <c r="B480" s="4"/>
      <c r="C480" s="32">
        <v>413.58689690721656</v>
      </c>
      <c r="D480" s="33">
        <v>769.91</v>
      </c>
      <c r="E480" s="62">
        <v>0.65</v>
      </c>
      <c r="F480" s="79">
        <f t="shared" si="14"/>
        <v>500.44150000000002</v>
      </c>
      <c r="G480" s="22">
        <f t="shared" si="15"/>
        <v>86.854603092783464</v>
      </c>
    </row>
    <row r="481" spans="1:7" s="63" customFormat="1" x14ac:dyDescent="0.25">
      <c r="A481" s="4">
        <v>79220</v>
      </c>
      <c r="B481" s="4"/>
      <c r="C481" s="32">
        <v>596.99851744186049</v>
      </c>
      <c r="D481" s="33">
        <v>771.74</v>
      </c>
      <c r="E481" s="62">
        <v>0.65</v>
      </c>
      <c r="F481" s="79">
        <f t="shared" si="14"/>
        <v>501.63100000000003</v>
      </c>
      <c r="G481" s="22">
        <f t="shared" si="15"/>
        <v>-95.367517441860457</v>
      </c>
    </row>
    <row r="482" spans="1:7" s="63" customFormat="1" x14ac:dyDescent="0.25">
      <c r="A482" s="4">
        <v>15843</v>
      </c>
      <c r="B482" s="4"/>
      <c r="C482" s="32">
        <v>503.66905982905985</v>
      </c>
      <c r="D482" s="33">
        <v>772.66</v>
      </c>
      <c r="E482" s="62">
        <v>0.65</v>
      </c>
      <c r="F482" s="79">
        <f t="shared" si="14"/>
        <v>502.22899999999998</v>
      </c>
      <c r="G482" s="22">
        <f t="shared" si="15"/>
        <v>-1.4400598290598623</v>
      </c>
    </row>
    <row r="483" spans="1:7" s="63" customFormat="1" x14ac:dyDescent="0.25">
      <c r="A483" s="4">
        <v>568388</v>
      </c>
      <c r="B483" s="4"/>
      <c r="C483" s="32">
        <v>287.33067403100785</v>
      </c>
      <c r="D483" s="33">
        <v>782.39</v>
      </c>
      <c r="E483" s="62">
        <v>0.65</v>
      </c>
      <c r="F483" s="79">
        <f t="shared" si="14"/>
        <v>508.55349999999999</v>
      </c>
      <c r="G483" s="22">
        <f t="shared" si="15"/>
        <v>221.22282596899214</v>
      </c>
    </row>
    <row r="484" spans="1:7" s="63" customFormat="1" x14ac:dyDescent="0.25">
      <c r="A484" s="13">
        <v>48345</v>
      </c>
      <c r="B484" s="13"/>
      <c r="C484" s="32">
        <v>616.86</v>
      </c>
      <c r="D484" s="38">
        <v>788.76</v>
      </c>
      <c r="E484" s="62">
        <v>0.65</v>
      </c>
      <c r="F484" s="79">
        <f t="shared" si="14"/>
        <v>512.69399999999996</v>
      </c>
      <c r="G484" s="22">
        <f t="shared" si="15"/>
        <v>-104.16600000000005</v>
      </c>
    </row>
    <row r="485" spans="1:7" s="63" customFormat="1" x14ac:dyDescent="0.25">
      <c r="A485" s="4">
        <v>593938</v>
      </c>
      <c r="B485" s="4"/>
      <c r="C485" s="32">
        <v>362.46944257335315</v>
      </c>
      <c r="D485" s="33">
        <v>791.26</v>
      </c>
      <c r="E485" s="62">
        <v>0.65</v>
      </c>
      <c r="F485" s="79">
        <f t="shared" si="14"/>
        <v>514.31899999999996</v>
      </c>
      <c r="G485" s="22">
        <f t="shared" si="15"/>
        <v>151.84955742664681</v>
      </c>
    </row>
    <row r="486" spans="1:7" s="63" customFormat="1" x14ac:dyDescent="0.25">
      <c r="A486" s="13">
        <v>553619</v>
      </c>
      <c r="B486" s="4"/>
      <c r="C486" s="33">
        <v>666.63662790697674</v>
      </c>
      <c r="D486" s="33">
        <v>792.74</v>
      </c>
      <c r="E486" s="62">
        <v>0.65</v>
      </c>
      <c r="F486" s="79">
        <f t="shared" si="14"/>
        <v>515.28100000000006</v>
      </c>
      <c r="G486" s="22">
        <f t="shared" si="15"/>
        <v>-151.35562790697668</v>
      </c>
    </row>
    <row r="487" spans="1:7" s="63" customFormat="1" x14ac:dyDescent="0.25">
      <c r="A487" s="4">
        <v>55910</v>
      </c>
      <c r="B487" s="4"/>
      <c r="C487" s="33">
        <v>606.97062015503877</v>
      </c>
      <c r="D487" s="33">
        <v>792.83</v>
      </c>
      <c r="E487" s="62">
        <v>0.65</v>
      </c>
      <c r="F487" s="79">
        <f t="shared" si="14"/>
        <v>515.33950000000004</v>
      </c>
      <c r="G487" s="22">
        <f t="shared" si="15"/>
        <v>-91.63112015503873</v>
      </c>
    </row>
    <row r="488" spans="1:7" s="63" customFormat="1" x14ac:dyDescent="0.25">
      <c r="A488" s="13">
        <v>986133</v>
      </c>
      <c r="B488" s="4"/>
      <c r="C488" s="32">
        <v>646.74857142857138</v>
      </c>
      <c r="D488" s="38">
        <v>797.84</v>
      </c>
      <c r="E488" s="62">
        <v>0.65</v>
      </c>
      <c r="F488" s="79">
        <f t="shared" si="14"/>
        <v>518.596</v>
      </c>
      <c r="G488" s="22">
        <f t="shared" si="15"/>
        <v>-128.15257142857138</v>
      </c>
    </row>
    <row r="489" spans="1:7" s="63" customFormat="1" x14ac:dyDescent="0.25">
      <c r="A489" s="4">
        <v>16662</v>
      </c>
      <c r="B489" s="4"/>
      <c r="C489" s="32">
        <v>537.29085271317831</v>
      </c>
      <c r="D489" s="33">
        <v>798.14</v>
      </c>
      <c r="E489" s="62">
        <v>0.65</v>
      </c>
      <c r="F489" s="79">
        <f t="shared" si="14"/>
        <v>518.79100000000005</v>
      </c>
      <c r="G489" s="22">
        <f t="shared" si="15"/>
        <v>-18.499852713178257</v>
      </c>
    </row>
    <row r="490" spans="1:7" s="63" customFormat="1" x14ac:dyDescent="0.25">
      <c r="A490" s="13">
        <v>554390</v>
      </c>
      <c r="B490" s="13"/>
      <c r="C490" s="32">
        <v>692.21207949897746</v>
      </c>
      <c r="D490" s="38">
        <v>801.74</v>
      </c>
      <c r="E490" s="62">
        <v>0.65</v>
      </c>
      <c r="F490" s="79">
        <f t="shared" si="14"/>
        <v>521.13099999999997</v>
      </c>
      <c r="G490" s="22">
        <f t="shared" si="15"/>
        <v>-171.08107949897749</v>
      </c>
    </row>
    <row r="491" spans="1:7" s="63" customFormat="1" x14ac:dyDescent="0.25">
      <c r="A491" s="4">
        <v>846849</v>
      </c>
      <c r="B491" s="4"/>
      <c r="C491" s="32">
        <v>632.55644329896904</v>
      </c>
      <c r="D491" s="33">
        <v>803.26</v>
      </c>
      <c r="E491" s="62">
        <v>0.65</v>
      </c>
      <c r="F491" s="79">
        <f t="shared" si="14"/>
        <v>522.11900000000003</v>
      </c>
      <c r="G491" s="22">
        <f t="shared" si="15"/>
        <v>-110.43744329896901</v>
      </c>
    </row>
    <row r="492" spans="1:7" s="63" customFormat="1" x14ac:dyDescent="0.25">
      <c r="A492" s="13">
        <v>314352</v>
      </c>
      <c r="B492" s="13"/>
      <c r="C492" s="32">
        <v>677.69973529411766</v>
      </c>
      <c r="D492" s="38">
        <v>805.22</v>
      </c>
      <c r="E492" s="62">
        <v>0.65</v>
      </c>
      <c r="F492" s="79">
        <f t="shared" si="14"/>
        <v>523.39300000000003</v>
      </c>
      <c r="G492" s="22">
        <f t="shared" si="15"/>
        <v>-154.30673529411763</v>
      </c>
    </row>
    <row r="493" spans="1:7" s="63" customFormat="1" x14ac:dyDescent="0.25">
      <c r="A493" s="13">
        <v>13726</v>
      </c>
      <c r="B493" s="4"/>
      <c r="C493" s="32">
        <v>671.01292635658911</v>
      </c>
      <c r="D493" s="38">
        <v>807.1</v>
      </c>
      <c r="E493" s="62">
        <v>0.65</v>
      </c>
      <c r="F493" s="79">
        <f t="shared" si="14"/>
        <v>524.61500000000001</v>
      </c>
      <c r="G493" s="22">
        <f t="shared" si="15"/>
        <v>-146.3979263565891</v>
      </c>
    </row>
    <row r="494" spans="1:7" s="63" customFormat="1" x14ac:dyDescent="0.25">
      <c r="A494" s="13">
        <v>32056</v>
      </c>
      <c r="B494" s="4"/>
      <c r="C494" s="32">
        <v>702.0829153605016</v>
      </c>
      <c r="D494" s="38">
        <v>807.2</v>
      </c>
      <c r="E494" s="62">
        <v>0.65</v>
      </c>
      <c r="F494" s="79">
        <f t="shared" si="14"/>
        <v>524.68000000000006</v>
      </c>
      <c r="G494" s="22">
        <f t="shared" si="15"/>
        <v>-177.40291536050154</v>
      </c>
    </row>
    <row r="495" spans="1:7" s="63" customFormat="1" x14ac:dyDescent="0.25">
      <c r="A495" s="4">
        <v>12114</v>
      </c>
      <c r="B495" s="4"/>
      <c r="C495" s="32">
        <v>410.37050900592794</v>
      </c>
      <c r="D495" s="33">
        <v>815.82</v>
      </c>
      <c r="E495" s="62">
        <v>0.65</v>
      </c>
      <c r="F495" s="79">
        <f t="shared" si="14"/>
        <v>530.28300000000002</v>
      </c>
      <c r="G495" s="22">
        <f t="shared" si="15"/>
        <v>119.91249099407207</v>
      </c>
    </row>
    <row r="496" spans="1:7" s="63" customFormat="1" x14ac:dyDescent="0.25">
      <c r="A496" s="13">
        <v>837827</v>
      </c>
      <c r="B496" s="4"/>
      <c r="C496" s="32">
        <v>566.14230769230767</v>
      </c>
      <c r="D496" s="38">
        <v>816.01</v>
      </c>
      <c r="E496" s="62">
        <v>0.65</v>
      </c>
      <c r="F496" s="79">
        <f t="shared" si="14"/>
        <v>530.40650000000005</v>
      </c>
      <c r="G496" s="22">
        <f t="shared" si="15"/>
        <v>-35.735807692307617</v>
      </c>
    </row>
    <row r="497" spans="1:7" s="63" customFormat="1" x14ac:dyDescent="0.25">
      <c r="A497" s="4">
        <v>35406</v>
      </c>
      <c r="B497" s="4"/>
      <c r="C497" s="32">
        <v>493.69103004291838</v>
      </c>
      <c r="D497" s="33">
        <v>825.84</v>
      </c>
      <c r="E497" s="62">
        <v>0.65</v>
      </c>
      <c r="F497" s="79">
        <f t="shared" si="14"/>
        <v>536.79600000000005</v>
      </c>
      <c r="G497" s="22">
        <f t="shared" si="15"/>
        <v>43.104969957081664</v>
      </c>
    </row>
    <row r="498" spans="1:7" s="63" customFormat="1" x14ac:dyDescent="0.25">
      <c r="A498" s="4">
        <v>40052</v>
      </c>
      <c r="B498" s="4"/>
      <c r="C498" s="32">
        <v>588.22111469639185</v>
      </c>
      <c r="D498" s="33">
        <v>829.4</v>
      </c>
      <c r="E498" s="62">
        <v>0.65</v>
      </c>
      <c r="F498" s="79">
        <f t="shared" si="14"/>
        <v>539.11</v>
      </c>
      <c r="G498" s="22">
        <f t="shared" si="15"/>
        <v>-49.111114696391837</v>
      </c>
    </row>
    <row r="499" spans="1:7" s="63" customFormat="1" x14ac:dyDescent="0.25">
      <c r="A499" s="13">
        <v>982967</v>
      </c>
      <c r="B499" s="4"/>
      <c r="C499" s="32">
        <v>809.21006631299736</v>
      </c>
      <c r="D499" s="38">
        <v>837.61</v>
      </c>
      <c r="E499" s="62">
        <v>0.65</v>
      </c>
      <c r="F499" s="79">
        <f t="shared" si="14"/>
        <v>544.44650000000001</v>
      </c>
      <c r="G499" s="22">
        <f t="shared" si="15"/>
        <v>-264.76356631299734</v>
      </c>
    </row>
    <row r="500" spans="1:7" s="63" customFormat="1" x14ac:dyDescent="0.25">
      <c r="A500" s="13">
        <v>950887</v>
      </c>
      <c r="B500" s="4"/>
      <c r="C500" s="32">
        <v>724.34046153846157</v>
      </c>
      <c r="D500" s="38">
        <v>849.16</v>
      </c>
      <c r="E500" s="62">
        <v>0.65</v>
      </c>
      <c r="F500" s="79">
        <f t="shared" si="14"/>
        <v>551.95399999999995</v>
      </c>
      <c r="G500" s="22">
        <f t="shared" si="15"/>
        <v>-172.38646153846162</v>
      </c>
    </row>
    <row r="501" spans="1:7" s="63" customFormat="1" x14ac:dyDescent="0.25">
      <c r="A501" s="13">
        <v>841798</v>
      </c>
      <c r="B501" s="13"/>
      <c r="C501" s="32">
        <v>676.47028571428575</v>
      </c>
      <c r="D501" s="38">
        <v>857.84</v>
      </c>
      <c r="E501" s="62">
        <v>0.65</v>
      </c>
      <c r="F501" s="79">
        <f t="shared" si="14"/>
        <v>557.596</v>
      </c>
      <c r="G501" s="22">
        <f t="shared" si="15"/>
        <v>-118.87428571428575</v>
      </c>
    </row>
    <row r="502" spans="1:7" s="63" customFormat="1" x14ac:dyDescent="0.25">
      <c r="A502" s="4">
        <v>100123</v>
      </c>
      <c r="B502" s="4"/>
      <c r="C502" s="32">
        <v>706.28684108527125</v>
      </c>
      <c r="D502" s="33">
        <v>863.19</v>
      </c>
      <c r="E502" s="62">
        <v>0.65</v>
      </c>
      <c r="F502" s="79">
        <f t="shared" si="14"/>
        <v>561.07350000000008</v>
      </c>
      <c r="G502" s="22">
        <f t="shared" si="15"/>
        <v>-145.21334108527117</v>
      </c>
    </row>
    <row r="503" spans="1:7" s="63" customFormat="1" x14ac:dyDescent="0.25">
      <c r="A503" s="13">
        <v>941284</v>
      </c>
      <c r="B503" s="13"/>
      <c r="C503" s="32">
        <v>684.89</v>
      </c>
      <c r="D503" s="38">
        <v>864.46</v>
      </c>
      <c r="E503" s="62">
        <v>0.65</v>
      </c>
      <c r="F503" s="79">
        <f t="shared" ref="F503:F566" si="16">+D503*E503</f>
        <v>561.899</v>
      </c>
      <c r="G503" s="22">
        <f t="shared" ref="G503:G566" si="17">+F503-C503</f>
        <v>-122.99099999999999</v>
      </c>
    </row>
    <row r="504" spans="1:7" s="63" customFormat="1" x14ac:dyDescent="0.25">
      <c r="A504" s="13">
        <v>831824</v>
      </c>
      <c r="B504" s="13"/>
      <c r="C504" s="32">
        <v>650.75331943602191</v>
      </c>
      <c r="D504" s="38">
        <v>876.4</v>
      </c>
      <c r="E504" s="62">
        <v>0.65</v>
      </c>
      <c r="F504" s="79">
        <f t="shared" si="16"/>
        <v>569.66</v>
      </c>
      <c r="G504" s="22">
        <f t="shared" si="17"/>
        <v>-81.093319436021943</v>
      </c>
    </row>
    <row r="505" spans="1:7" s="63" customFormat="1" x14ac:dyDescent="0.25">
      <c r="A505" s="4">
        <v>146251</v>
      </c>
      <c r="B505" s="4"/>
      <c r="C505" s="32">
        <v>748.20242565764397</v>
      </c>
      <c r="D505" s="33">
        <v>878.23</v>
      </c>
      <c r="E505" s="62">
        <v>0.65</v>
      </c>
      <c r="F505" s="79">
        <f t="shared" si="16"/>
        <v>570.84950000000003</v>
      </c>
      <c r="G505" s="22">
        <f t="shared" si="17"/>
        <v>-177.35292565764394</v>
      </c>
    </row>
    <row r="506" spans="1:7" s="63" customFormat="1" x14ac:dyDescent="0.25">
      <c r="A506" s="4">
        <v>541286</v>
      </c>
      <c r="B506" s="4"/>
      <c r="C506" s="32">
        <v>67.388488372092979</v>
      </c>
      <c r="D506" s="33">
        <v>883.82</v>
      </c>
      <c r="E506" s="62">
        <v>0.65</v>
      </c>
      <c r="F506" s="79">
        <f t="shared" si="16"/>
        <v>574.48300000000006</v>
      </c>
      <c r="G506" s="22">
        <f t="shared" si="17"/>
        <v>507.09451162790708</v>
      </c>
    </row>
    <row r="507" spans="1:7" s="63" customFormat="1" x14ac:dyDescent="0.25">
      <c r="A507" s="13">
        <v>944126</v>
      </c>
      <c r="B507" s="13"/>
      <c r="C507" s="32">
        <v>752.43531192660555</v>
      </c>
      <c r="D507" s="38">
        <v>888.5</v>
      </c>
      <c r="E507" s="62">
        <v>0.65</v>
      </c>
      <c r="F507" s="79">
        <f t="shared" si="16"/>
        <v>577.52499999999998</v>
      </c>
      <c r="G507" s="22">
        <f t="shared" si="17"/>
        <v>-174.91031192660557</v>
      </c>
    </row>
    <row r="508" spans="1:7" s="63" customFormat="1" x14ac:dyDescent="0.25">
      <c r="A508" s="13">
        <v>838611</v>
      </c>
      <c r="B508" s="4"/>
      <c r="C508" s="32">
        <v>776.36690016920477</v>
      </c>
      <c r="D508" s="38">
        <v>896.25</v>
      </c>
      <c r="E508" s="62">
        <v>0.65</v>
      </c>
      <c r="F508" s="79">
        <f t="shared" si="16"/>
        <v>582.5625</v>
      </c>
      <c r="G508" s="22">
        <f t="shared" si="17"/>
        <v>-193.80440016920477</v>
      </c>
    </row>
    <row r="509" spans="1:7" s="63" customFormat="1" x14ac:dyDescent="0.25">
      <c r="A509" s="4">
        <v>221665</v>
      </c>
      <c r="B509" s="4"/>
      <c r="C509" s="32">
        <v>475.93578548934113</v>
      </c>
      <c r="D509" s="33">
        <v>911.28</v>
      </c>
      <c r="E509" s="62">
        <v>0.65</v>
      </c>
      <c r="F509" s="79">
        <f t="shared" si="16"/>
        <v>592.33199999999999</v>
      </c>
      <c r="G509" s="22">
        <f t="shared" si="17"/>
        <v>116.39621451065887</v>
      </c>
    </row>
    <row r="510" spans="1:7" s="63" customFormat="1" x14ac:dyDescent="0.25">
      <c r="A510" s="4">
        <v>553418</v>
      </c>
      <c r="B510" s="4"/>
      <c r="C510" s="32">
        <v>731.3278289473684</v>
      </c>
      <c r="D510" s="33">
        <v>912.16</v>
      </c>
      <c r="E510" s="62">
        <v>0.65</v>
      </c>
      <c r="F510" s="79">
        <f t="shared" si="16"/>
        <v>592.904</v>
      </c>
      <c r="G510" s="22">
        <f t="shared" si="17"/>
        <v>-138.42382894736841</v>
      </c>
    </row>
    <row r="511" spans="1:7" s="63" customFormat="1" x14ac:dyDescent="0.25">
      <c r="A511" s="4">
        <v>24741</v>
      </c>
      <c r="B511" s="4"/>
      <c r="C511" s="32">
        <v>661.76914534883713</v>
      </c>
      <c r="D511" s="33">
        <v>912.3</v>
      </c>
      <c r="E511" s="62">
        <v>0.65</v>
      </c>
      <c r="F511" s="79">
        <f t="shared" si="16"/>
        <v>592.995</v>
      </c>
      <c r="G511" s="22">
        <f t="shared" si="17"/>
        <v>-68.774145348837123</v>
      </c>
    </row>
    <row r="512" spans="1:7" s="63" customFormat="1" x14ac:dyDescent="0.25">
      <c r="A512" s="13">
        <v>544276</v>
      </c>
      <c r="B512" s="4"/>
      <c r="C512" s="32">
        <v>790.59318768996957</v>
      </c>
      <c r="D512" s="38">
        <v>912.89</v>
      </c>
      <c r="E512" s="62">
        <v>0.65</v>
      </c>
      <c r="F512" s="79">
        <f t="shared" si="16"/>
        <v>593.37850000000003</v>
      </c>
      <c r="G512" s="22">
        <f t="shared" si="17"/>
        <v>-197.21468768996954</v>
      </c>
    </row>
    <row r="513" spans="1:7" s="63" customFormat="1" x14ac:dyDescent="0.25">
      <c r="A513" s="4">
        <v>511969</v>
      </c>
      <c r="B513" s="4"/>
      <c r="C513" s="32">
        <v>515.33575773195878</v>
      </c>
      <c r="D513" s="33">
        <v>916.78</v>
      </c>
      <c r="E513" s="62">
        <v>0.65</v>
      </c>
      <c r="F513" s="79">
        <f t="shared" si="16"/>
        <v>595.90700000000004</v>
      </c>
      <c r="G513" s="22">
        <f t="shared" si="17"/>
        <v>80.57124226804126</v>
      </c>
    </row>
    <row r="514" spans="1:7" s="63" customFormat="1" x14ac:dyDescent="0.25">
      <c r="A514" s="4">
        <v>636810</v>
      </c>
      <c r="B514" s="4"/>
      <c r="C514" s="33">
        <v>734.86588235294118</v>
      </c>
      <c r="D514" s="33">
        <v>922.04</v>
      </c>
      <c r="E514" s="62">
        <v>0.65</v>
      </c>
      <c r="F514" s="79">
        <f t="shared" si="16"/>
        <v>599.32600000000002</v>
      </c>
      <c r="G514" s="22">
        <f t="shared" si="17"/>
        <v>-135.53988235294116</v>
      </c>
    </row>
    <row r="515" spans="1:7" s="63" customFormat="1" x14ac:dyDescent="0.25">
      <c r="A515" s="13">
        <v>985053</v>
      </c>
      <c r="B515" s="4"/>
      <c r="C515" s="32">
        <v>673.80729670329674</v>
      </c>
      <c r="D515" s="38">
        <v>923.13</v>
      </c>
      <c r="E515" s="62">
        <v>0.65</v>
      </c>
      <c r="F515" s="79">
        <f t="shared" si="16"/>
        <v>600.03449999999998</v>
      </c>
      <c r="G515" s="22">
        <f t="shared" si="17"/>
        <v>-73.772796703296763</v>
      </c>
    </row>
    <row r="516" spans="1:7" s="63" customFormat="1" x14ac:dyDescent="0.25">
      <c r="A516" s="13">
        <v>30564</v>
      </c>
      <c r="B516" s="4"/>
      <c r="C516" s="32">
        <v>682.57943298969076</v>
      </c>
      <c r="D516" s="38">
        <v>924.42</v>
      </c>
      <c r="E516" s="62">
        <v>0.65</v>
      </c>
      <c r="F516" s="79">
        <f t="shared" si="16"/>
        <v>600.87300000000005</v>
      </c>
      <c r="G516" s="22">
        <f t="shared" si="17"/>
        <v>-81.706432989690711</v>
      </c>
    </row>
    <row r="517" spans="1:7" s="63" customFormat="1" x14ac:dyDescent="0.25">
      <c r="A517" s="4">
        <v>646184</v>
      </c>
      <c r="B517" s="4"/>
      <c r="C517" s="32">
        <v>700.9544852941176</v>
      </c>
      <c r="D517" s="33">
        <v>929.51</v>
      </c>
      <c r="E517" s="62">
        <v>0.65</v>
      </c>
      <c r="F517" s="79">
        <f t="shared" si="16"/>
        <v>604.18150000000003</v>
      </c>
      <c r="G517" s="22">
        <f t="shared" si="17"/>
        <v>-96.772985294117575</v>
      </c>
    </row>
    <row r="518" spans="1:7" s="63" customFormat="1" x14ac:dyDescent="0.25">
      <c r="A518" s="4">
        <v>213799</v>
      </c>
      <c r="B518" s="4"/>
      <c r="C518" s="32">
        <v>500.46796934795822</v>
      </c>
      <c r="D518" s="33">
        <v>933.25</v>
      </c>
      <c r="E518" s="62">
        <v>0.65</v>
      </c>
      <c r="F518" s="79">
        <f t="shared" si="16"/>
        <v>606.61250000000007</v>
      </c>
      <c r="G518" s="22">
        <f t="shared" si="17"/>
        <v>106.14453065204185</v>
      </c>
    </row>
    <row r="519" spans="1:7" s="63" customFormat="1" x14ac:dyDescent="0.25">
      <c r="A519" s="13">
        <v>29972</v>
      </c>
      <c r="B519" s="13"/>
      <c r="C519" s="32">
        <v>511.56</v>
      </c>
      <c r="D519" s="38">
        <v>939.26</v>
      </c>
      <c r="E519" s="62">
        <v>0.65</v>
      </c>
      <c r="F519" s="79">
        <f t="shared" si="16"/>
        <v>610.51900000000001</v>
      </c>
      <c r="G519" s="22">
        <f t="shared" si="17"/>
        <v>98.959000000000003</v>
      </c>
    </row>
    <row r="520" spans="1:7" s="63" customFormat="1" x14ac:dyDescent="0.25">
      <c r="A520" s="13">
        <v>558895</v>
      </c>
      <c r="B520" s="4"/>
      <c r="C520" s="32">
        <v>766.2963298969072</v>
      </c>
      <c r="D520" s="38">
        <v>941.63</v>
      </c>
      <c r="E520" s="62">
        <v>0.65</v>
      </c>
      <c r="F520" s="79">
        <f t="shared" si="16"/>
        <v>612.05950000000007</v>
      </c>
      <c r="G520" s="22">
        <f t="shared" si="17"/>
        <v>-154.23682989690712</v>
      </c>
    </row>
    <row r="521" spans="1:7" s="63" customFormat="1" x14ac:dyDescent="0.25">
      <c r="A521" s="13">
        <v>843792</v>
      </c>
      <c r="B521" s="13"/>
      <c r="C521" s="32">
        <v>639.96</v>
      </c>
      <c r="D521" s="38">
        <v>945.14</v>
      </c>
      <c r="E521" s="62">
        <v>0.65</v>
      </c>
      <c r="F521" s="79">
        <f t="shared" si="16"/>
        <v>614.34100000000001</v>
      </c>
      <c r="G521" s="22">
        <f t="shared" si="17"/>
        <v>-25.619000000000028</v>
      </c>
    </row>
    <row r="522" spans="1:7" s="63" customFormat="1" x14ac:dyDescent="0.25">
      <c r="A522" s="4">
        <v>844443</v>
      </c>
      <c r="B522" s="4"/>
      <c r="C522" s="32">
        <v>814.19309278350511</v>
      </c>
      <c r="D522" s="33">
        <v>947.35</v>
      </c>
      <c r="E522" s="62">
        <v>0.65</v>
      </c>
      <c r="F522" s="79">
        <f t="shared" si="16"/>
        <v>615.77750000000003</v>
      </c>
      <c r="G522" s="22">
        <f t="shared" si="17"/>
        <v>-198.41559278350508</v>
      </c>
    </row>
    <row r="523" spans="1:7" s="63" customFormat="1" x14ac:dyDescent="0.25">
      <c r="A523" s="4">
        <v>222926</v>
      </c>
      <c r="B523" s="4"/>
      <c r="C523" s="32">
        <v>600.61459007414896</v>
      </c>
      <c r="D523" s="33">
        <v>956.22</v>
      </c>
      <c r="E523" s="62">
        <v>0.65</v>
      </c>
      <c r="F523" s="79">
        <f t="shared" si="16"/>
        <v>621.54300000000001</v>
      </c>
      <c r="G523" s="22">
        <f t="shared" si="17"/>
        <v>20.928409925851042</v>
      </c>
    </row>
    <row r="524" spans="1:7" s="63" customFormat="1" x14ac:dyDescent="0.25">
      <c r="A524" s="13">
        <v>966937</v>
      </c>
      <c r="B524" s="4"/>
      <c r="C524" s="32">
        <v>836.37633159934728</v>
      </c>
      <c r="D524" s="38">
        <v>963.6</v>
      </c>
      <c r="E524" s="62">
        <v>0.65</v>
      </c>
      <c r="F524" s="79">
        <f t="shared" si="16"/>
        <v>626.34</v>
      </c>
      <c r="G524" s="22">
        <f t="shared" si="17"/>
        <v>-210.03633159934725</v>
      </c>
    </row>
    <row r="525" spans="1:7" s="63" customFormat="1" x14ac:dyDescent="0.25">
      <c r="A525" s="4">
        <v>922216</v>
      </c>
      <c r="B525" s="4"/>
      <c r="C525" s="32">
        <v>836.36663013698626</v>
      </c>
      <c r="D525" s="33">
        <v>966.97</v>
      </c>
      <c r="E525" s="62">
        <v>0.65</v>
      </c>
      <c r="F525" s="79">
        <f t="shared" si="16"/>
        <v>628.53050000000007</v>
      </c>
      <c r="G525" s="22">
        <f t="shared" si="17"/>
        <v>-207.83613013698618</v>
      </c>
    </row>
    <row r="526" spans="1:7" s="63" customFormat="1" x14ac:dyDescent="0.25">
      <c r="A526" s="13">
        <v>79609</v>
      </c>
      <c r="B526" s="13"/>
      <c r="C526" s="32">
        <v>168.56</v>
      </c>
      <c r="D526" s="38">
        <v>971.32</v>
      </c>
      <c r="E526" s="62">
        <v>0.65</v>
      </c>
      <c r="F526" s="79">
        <f t="shared" si="16"/>
        <v>631.35800000000006</v>
      </c>
      <c r="G526" s="22">
        <f t="shared" si="17"/>
        <v>462.79800000000006</v>
      </c>
    </row>
    <row r="527" spans="1:7" s="63" customFormat="1" x14ac:dyDescent="0.25">
      <c r="A527" s="4">
        <v>38191</v>
      </c>
      <c r="B527" s="4"/>
      <c r="C527" s="33">
        <v>849.14149731314114</v>
      </c>
      <c r="D527" s="33">
        <v>971.52</v>
      </c>
      <c r="E527" s="62">
        <v>0.65</v>
      </c>
      <c r="F527" s="79">
        <f t="shared" si="16"/>
        <v>631.48800000000006</v>
      </c>
      <c r="G527" s="22">
        <f t="shared" si="17"/>
        <v>-217.65349731314109</v>
      </c>
    </row>
    <row r="528" spans="1:7" s="63" customFormat="1" x14ac:dyDescent="0.25">
      <c r="A528" s="4">
        <v>599899</v>
      </c>
      <c r="B528" s="4"/>
      <c r="C528" s="32">
        <v>870.75136627906977</v>
      </c>
      <c r="D528" s="33">
        <v>972.25</v>
      </c>
      <c r="E528" s="62">
        <v>0.65</v>
      </c>
      <c r="F528" s="79">
        <f t="shared" si="16"/>
        <v>631.96249999999998</v>
      </c>
      <c r="G528" s="22">
        <f t="shared" si="17"/>
        <v>-238.78886627906979</v>
      </c>
    </row>
    <row r="529" spans="1:7" s="63" customFormat="1" x14ac:dyDescent="0.25">
      <c r="A529" s="13">
        <v>73642</v>
      </c>
      <c r="B529" s="4"/>
      <c r="C529" s="32">
        <v>798.14462209302326</v>
      </c>
      <c r="D529" s="38">
        <v>972.85</v>
      </c>
      <c r="E529" s="62">
        <v>0.65</v>
      </c>
      <c r="F529" s="79">
        <f t="shared" si="16"/>
        <v>632.35250000000008</v>
      </c>
      <c r="G529" s="22">
        <f t="shared" si="17"/>
        <v>-165.79212209302318</v>
      </c>
    </row>
    <row r="530" spans="1:7" s="63" customFormat="1" x14ac:dyDescent="0.25">
      <c r="A530" s="13">
        <v>933463</v>
      </c>
      <c r="B530" s="4"/>
      <c r="C530" s="32">
        <v>687.19593814432983</v>
      </c>
      <c r="D530" s="38">
        <v>975.41</v>
      </c>
      <c r="E530" s="62">
        <v>0.65</v>
      </c>
      <c r="F530" s="79">
        <f t="shared" si="16"/>
        <v>634.01649999999995</v>
      </c>
      <c r="G530" s="22">
        <f t="shared" si="17"/>
        <v>-53.179438144329879</v>
      </c>
    </row>
    <row r="531" spans="1:7" s="63" customFormat="1" x14ac:dyDescent="0.25">
      <c r="A531" s="4">
        <v>58851</v>
      </c>
      <c r="B531" s="4"/>
      <c r="C531" s="32">
        <v>802.22538461538454</v>
      </c>
      <c r="D531" s="33">
        <v>979.2</v>
      </c>
      <c r="E531" s="62">
        <v>0.65</v>
      </c>
      <c r="F531" s="79">
        <f t="shared" si="16"/>
        <v>636.48</v>
      </c>
      <c r="G531" s="22">
        <f t="shared" si="17"/>
        <v>-165.74538461538452</v>
      </c>
    </row>
    <row r="532" spans="1:7" s="63" customFormat="1" x14ac:dyDescent="0.25">
      <c r="A532" s="4">
        <v>157837</v>
      </c>
      <c r="B532" s="4"/>
      <c r="C532" s="32">
        <v>754.27774193548385</v>
      </c>
      <c r="D532" s="33">
        <v>980.59</v>
      </c>
      <c r="E532" s="62">
        <v>0.65</v>
      </c>
      <c r="F532" s="79">
        <f t="shared" si="16"/>
        <v>637.38350000000003</v>
      </c>
      <c r="G532" s="22">
        <f t="shared" si="17"/>
        <v>-116.89424193548382</v>
      </c>
    </row>
    <row r="533" spans="1:7" s="63" customFormat="1" x14ac:dyDescent="0.25">
      <c r="A533" s="4">
        <v>983773</v>
      </c>
      <c r="B533" s="4"/>
      <c r="C533" s="32">
        <v>724.02822161422705</v>
      </c>
      <c r="D533" s="33">
        <v>981.7</v>
      </c>
      <c r="E533" s="62">
        <v>0.65</v>
      </c>
      <c r="F533" s="79">
        <f t="shared" si="16"/>
        <v>638.10500000000002</v>
      </c>
      <c r="G533" s="22">
        <f t="shared" si="17"/>
        <v>-85.923221614227032</v>
      </c>
    </row>
    <row r="534" spans="1:7" s="63" customFormat="1" x14ac:dyDescent="0.25">
      <c r="A534" s="4">
        <v>984475</v>
      </c>
      <c r="B534" s="4"/>
      <c r="C534" s="32">
        <v>846.09221698113208</v>
      </c>
      <c r="D534" s="33">
        <v>983.04</v>
      </c>
      <c r="E534" s="62">
        <v>0.65</v>
      </c>
      <c r="F534" s="79">
        <f t="shared" si="16"/>
        <v>638.976</v>
      </c>
      <c r="G534" s="22">
        <f t="shared" si="17"/>
        <v>-207.11621698113208</v>
      </c>
    </row>
    <row r="535" spans="1:7" s="63" customFormat="1" x14ac:dyDescent="0.25">
      <c r="A535" s="4">
        <v>54023</v>
      </c>
      <c r="B535" s="4"/>
      <c r="C535" s="32">
        <v>751.72143410852721</v>
      </c>
      <c r="D535" s="33">
        <v>986.79</v>
      </c>
      <c r="E535" s="62">
        <v>0.65</v>
      </c>
      <c r="F535" s="79">
        <f t="shared" si="16"/>
        <v>641.4135</v>
      </c>
      <c r="G535" s="22">
        <f t="shared" si="17"/>
        <v>-110.30793410852721</v>
      </c>
    </row>
    <row r="536" spans="1:7" s="63" customFormat="1" x14ac:dyDescent="0.25">
      <c r="A536" s="13">
        <v>858620</v>
      </c>
      <c r="B536" s="13"/>
      <c r="C536" s="32">
        <v>807.5948210415014</v>
      </c>
      <c r="D536" s="38">
        <v>988.8</v>
      </c>
      <c r="E536" s="62">
        <v>0.65</v>
      </c>
      <c r="F536" s="79">
        <f t="shared" si="16"/>
        <v>642.72</v>
      </c>
      <c r="G536" s="22">
        <f t="shared" si="17"/>
        <v>-164.87482104150138</v>
      </c>
    </row>
    <row r="537" spans="1:7" s="63" customFormat="1" x14ac:dyDescent="0.25">
      <c r="A537" s="13">
        <v>121643</v>
      </c>
      <c r="B537" s="13"/>
      <c r="C537" s="32">
        <v>834.22</v>
      </c>
      <c r="D537" s="38">
        <v>993.26</v>
      </c>
      <c r="E537" s="62">
        <v>0.65</v>
      </c>
      <c r="F537" s="79">
        <f t="shared" si="16"/>
        <v>645.61900000000003</v>
      </c>
      <c r="G537" s="22">
        <f t="shared" si="17"/>
        <v>-188.601</v>
      </c>
    </row>
    <row r="538" spans="1:7" s="63" customFormat="1" x14ac:dyDescent="0.25">
      <c r="A538" s="4">
        <v>640829</v>
      </c>
      <c r="B538" s="4"/>
      <c r="C538" s="32">
        <v>831.49881057268726</v>
      </c>
      <c r="D538" s="33">
        <v>1006.02</v>
      </c>
      <c r="E538" s="62">
        <v>0.75</v>
      </c>
      <c r="F538" s="79">
        <f t="shared" si="16"/>
        <v>754.51499999999999</v>
      </c>
      <c r="G538" s="22">
        <f t="shared" si="17"/>
        <v>-76.983810572687275</v>
      </c>
    </row>
    <row r="539" spans="1:7" s="63" customFormat="1" x14ac:dyDescent="0.25">
      <c r="A539" s="4">
        <v>211394</v>
      </c>
      <c r="B539" s="4"/>
      <c r="C539" s="33">
        <v>603.26619186046514</v>
      </c>
      <c r="D539" s="33">
        <v>1010.76</v>
      </c>
      <c r="E539" s="62">
        <v>0.75</v>
      </c>
      <c r="F539" s="79">
        <f t="shared" si="16"/>
        <v>758.06999999999994</v>
      </c>
      <c r="G539" s="22">
        <f t="shared" si="17"/>
        <v>154.80380813953479</v>
      </c>
    </row>
    <row r="540" spans="1:7" s="63" customFormat="1" x14ac:dyDescent="0.25">
      <c r="A540" s="13">
        <v>88634</v>
      </c>
      <c r="B540" s="4"/>
      <c r="C540" s="33">
        <v>825.82470930232557</v>
      </c>
      <c r="D540" s="33">
        <v>1022.04</v>
      </c>
      <c r="E540" s="62">
        <v>0.75</v>
      </c>
      <c r="F540" s="79">
        <f t="shared" si="16"/>
        <v>766.53</v>
      </c>
      <c r="G540" s="22">
        <f t="shared" si="17"/>
        <v>-59.2947093023256</v>
      </c>
    </row>
    <row r="541" spans="1:7" s="63" customFormat="1" x14ac:dyDescent="0.25">
      <c r="A541" s="13">
        <v>200651</v>
      </c>
      <c r="B541" s="13"/>
      <c r="C541" s="32">
        <v>366.56</v>
      </c>
      <c r="D541" s="38">
        <v>1026.03</v>
      </c>
      <c r="E541" s="62">
        <v>0.75</v>
      </c>
      <c r="F541" s="79">
        <f t="shared" si="16"/>
        <v>769.52250000000004</v>
      </c>
      <c r="G541" s="22">
        <f t="shared" si="17"/>
        <v>402.96250000000003</v>
      </c>
    </row>
    <row r="542" spans="1:7" s="63" customFormat="1" x14ac:dyDescent="0.25">
      <c r="A542" s="4">
        <v>219363</v>
      </c>
      <c r="B542" s="4"/>
      <c r="C542" s="32">
        <v>1006.5995967741935</v>
      </c>
      <c r="D542" s="33">
        <v>1050.25</v>
      </c>
      <c r="E542" s="62">
        <v>0.75</v>
      </c>
      <c r="F542" s="79">
        <f t="shared" si="16"/>
        <v>787.6875</v>
      </c>
      <c r="G542" s="22">
        <f t="shared" si="17"/>
        <v>-218.91209677419351</v>
      </c>
    </row>
    <row r="543" spans="1:7" s="63" customFormat="1" x14ac:dyDescent="0.25">
      <c r="A543" s="4">
        <v>225472</v>
      </c>
      <c r="B543" s="4"/>
      <c r="C543" s="33">
        <v>920.49038759689927</v>
      </c>
      <c r="D543" s="33">
        <v>1054.53</v>
      </c>
      <c r="E543" s="62">
        <v>0.75</v>
      </c>
      <c r="F543" s="79">
        <f t="shared" si="16"/>
        <v>790.89750000000004</v>
      </c>
      <c r="G543" s="22">
        <f t="shared" si="17"/>
        <v>-129.59288759689923</v>
      </c>
    </row>
    <row r="544" spans="1:7" s="63" customFormat="1" x14ac:dyDescent="0.25">
      <c r="A544" s="13">
        <v>214392</v>
      </c>
      <c r="B544" s="13"/>
      <c r="C544" s="32">
        <v>895.38</v>
      </c>
      <c r="D544" s="38">
        <v>1060.8399999999999</v>
      </c>
      <c r="E544" s="62">
        <v>0.75</v>
      </c>
      <c r="F544" s="79">
        <f t="shared" si="16"/>
        <v>795.62999999999988</v>
      </c>
      <c r="G544" s="22">
        <f t="shared" si="17"/>
        <v>-99.750000000000114</v>
      </c>
    </row>
    <row r="545" spans="1:7" s="63" customFormat="1" x14ac:dyDescent="0.25">
      <c r="A545" s="4">
        <v>212633</v>
      </c>
      <c r="B545" s="4"/>
      <c r="C545" s="33">
        <v>327.01040338645407</v>
      </c>
      <c r="D545" s="33">
        <v>1066.9100000000001</v>
      </c>
      <c r="E545" s="62">
        <v>0.75</v>
      </c>
      <c r="F545" s="79">
        <f t="shared" si="16"/>
        <v>800.18250000000012</v>
      </c>
      <c r="G545" s="22">
        <f t="shared" si="17"/>
        <v>473.17209661354605</v>
      </c>
    </row>
    <row r="546" spans="1:7" s="63" customFormat="1" x14ac:dyDescent="0.25">
      <c r="A546" s="4">
        <v>606493</v>
      </c>
      <c r="B546" s="4"/>
      <c r="C546" s="32">
        <v>650.83886813186814</v>
      </c>
      <c r="D546" s="33">
        <v>1069.97</v>
      </c>
      <c r="E546" s="62">
        <v>0.75</v>
      </c>
      <c r="F546" s="79">
        <f t="shared" si="16"/>
        <v>802.47749999999996</v>
      </c>
      <c r="G546" s="22">
        <f t="shared" si="17"/>
        <v>151.63863186813182</v>
      </c>
    </row>
    <row r="547" spans="1:7" s="63" customFormat="1" x14ac:dyDescent="0.25">
      <c r="A547" s="4">
        <v>845070</v>
      </c>
      <c r="B547" s="4"/>
      <c r="C547" s="32">
        <v>903.42254384604098</v>
      </c>
      <c r="D547" s="33">
        <v>1074.74</v>
      </c>
      <c r="E547" s="62">
        <v>0.75</v>
      </c>
      <c r="F547" s="79">
        <f t="shared" si="16"/>
        <v>806.05500000000006</v>
      </c>
      <c r="G547" s="22">
        <f t="shared" si="17"/>
        <v>-97.367543846040917</v>
      </c>
    </row>
    <row r="548" spans="1:7" s="63" customFormat="1" x14ac:dyDescent="0.25">
      <c r="A548" s="13">
        <v>88633</v>
      </c>
      <c r="B548" s="4"/>
      <c r="C548" s="32">
        <v>921.87199999999996</v>
      </c>
      <c r="D548" s="38">
        <v>1074.8399999999999</v>
      </c>
      <c r="E548" s="62">
        <v>0.75</v>
      </c>
      <c r="F548" s="79">
        <f t="shared" si="16"/>
        <v>806.12999999999988</v>
      </c>
      <c r="G548" s="22">
        <f t="shared" si="17"/>
        <v>-115.74200000000008</v>
      </c>
    </row>
    <row r="549" spans="1:7" s="63" customFormat="1" x14ac:dyDescent="0.25">
      <c r="A549" s="4">
        <v>524246</v>
      </c>
      <c r="B549" s="4"/>
      <c r="C549" s="33">
        <v>797.11694698354665</v>
      </c>
      <c r="D549" s="33">
        <v>1080.19</v>
      </c>
      <c r="E549" s="62">
        <v>0.75</v>
      </c>
      <c r="F549" s="79">
        <f t="shared" si="16"/>
        <v>810.14250000000004</v>
      </c>
      <c r="G549" s="22">
        <f t="shared" si="17"/>
        <v>13.025553016453387</v>
      </c>
    </row>
    <row r="550" spans="1:7" s="63" customFormat="1" x14ac:dyDescent="0.25">
      <c r="A550" s="4">
        <v>221392</v>
      </c>
      <c r="B550" s="4"/>
      <c r="C550" s="32">
        <v>530.97174418604652</v>
      </c>
      <c r="D550" s="33">
        <v>1081.21</v>
      </c>
      <c r="E550" s="62">
        <v>0.75</v>
      </c>
      <c r="F550" s="79">
        <f t="shared" si="16"/>
        <v>810.90750000000003</v>
      </c>
      <c r="G550" s="22">
        <f t="shared" si="17"/>
        <v>279.93575581395351</v>
      </c>
    </row>
    <row r="551" spans="1:7" s="63" customFormat="1" x14ac:dyDescent="0.25">
      <c r="A551" s="4">
        <v>104050</v>
      </c>
      <c r="B551" s="4"/>
      <c r="C551" s="33">
        <v>952.12558139534883</v>
      </c>
      <c r="D551" s="33">
        <v>1081.6199999999999</v>
      </c>
      <c r="E551" s="62">
        <v>0.75</v>
      </c>
      <c r="F551" s="79">
        <f t="shared" si="16"/>
        <v>811.21499999999992</v>
      </c>
      <c r="G551" s="22">
        <f t="shared" si="17"/>
        <v>-140.91058139534891</v>
      </c>
    </row>
    <row r="552" spans="1:7" s="63" customFormat="1" x14ac:dyDescent="0.25">
      <c r="A552" s="4">
        <v>225234</v>
      </c>
      <c r="B552" s="4"/>
      <c r="C552" s="32">
        <v>927.64870214669043</v>
      </c>
      <c r="D552" s="33">
        <v>1085.27</v>
      </c>
      <c r="E552" s="62">
        <v>0.75</v>
      </c>
      <c r="F552" s="79">
        <f t="shared" si="16"/>
        <v>813.95249999999999</v>
      </c>
      <c r="G552" s="22">
        <f t="shared" si="17"/>
        <v>-113.69620214669044</v>
      </c>
    </row>
    <row r="553" spans="1:7" s="63" customFormat="1" x14ac:dyDescent="0.25">
      <c r="A553" s="13">
        <v>526694</v>
      </c>
      <c r="B553" s="13"/>
      <c r="C553" s="38">
        <v>534.47879564558355</v>
      </c>
      <c r="D553" s="38">
        <v>1087.8699999999999</v>
      </c>
      <c r="E553" s="62">
        <v>0.75</v>
      </c>
      <c r="F553" s="79">
        <f t="shared" si="16"/>
        <v>815.90249999999992</v>
      </c>
      <c r="G553" s="22">
        <f t="shared" si="17"/>
        <v>281.42370435441637</v>
      </c>
    </row>
    <row r="554" spans="1:7" s="63" customFormat="1" x14ac:dyDescent="0.25">
      <c r="A554" s="13">
        <v>523924</v>
      </c>
      <c r="B554" s="13"/>
      <c r="C554" s="32">
        <v>894.09</v>
      </c>
      <c r="D554" s="38">
        <v>1088.9000000000001</v>
      </c>
      <c r="E554" s="62">
        <v>0.75</v>
      </c>
      <c r="F554" s="79">
        <f t="shared" si="16"/>
        <v>816.67500000000007</v>
      </c>
      <c r="G554" s="22">
        <f t="shared" si="17"/>
        <v>-77.414999999999964</v>
      </c>
    </row>
    <row r="555" spans="1:7" s="63" customFormat="1" x14ac:dyDescent="0.25">
      <c r="A555" s="13">
        <v>542195</v>
      </c>
      <c r="B555" s="13"/>
      <c r="C555" s="33">
        <v>960.26499331550804</v>
      </c>
      <c r="D555" s="38">
        <v>1096.67</v>
      </c>
      <c r="E555" s="62">
        <v>0.75</v>
      </c>
      <c r="F555" s="79">
        <f t="shared" si="16"/>
        <v>822.50250000000005</v>
      </c>
      <c r="G555" s="22">
        <f t="shared" si="17"/>
        <v>-137.76249331550798</v>
      </c>
    </row>
    <row r="556" spans="1:7" s="63" customFormat="1" x14ac:dyDescent="0.25">
      <c r="A556" s="4">
        <v>223676</v>
      </c>
      <c r="B556" s="4"/>
      <c r="C556" s="32">
        <v>909.37913272683465</v>
      </c>
      <c r="D556" s="33">
        <v>1097.24</v>
      </c>
      <c r="E556" s="62">
        <v>0.75</v>
      </c>
      <c r="F556" s="79">
        <f t="shared" si="16"/>
        <v>822.93000000000006</v>
      </c>
      <c r="G556" s="22">
        <f t="shared" si="17"/>
        <v>-86.449132726834591</v>
      </c>
    </row>
    <row r="557" spans="1:7" s="63" customFormat="1" x14ac:dyDescent="0.25">
      <c r="A557" s="4">
        <v>536480</v>
      </c>
      <c r="B557" s="4"/>
      <c r="C557" s="32">
        <v>860.97</v>
      </c>
      <c r="D557" s="33">
        <v>1098.8599999999999</v>
      </c>
      <c r="E557" s="62">
        <v>0.75</v>
      </c>
      <c r="F557" s="79">
        <f t="shared" si="16"/>
        <v>824.14499999999998</v>
      </c>
      <c r="G557" s="22">
        <f t="shared" si="17"/>
        <v>-36.825000000000045</v>
      </c>
    </row>
    <row r="558" spans="1:7" s="63" customFormat="1" x14ac:dyDescent="0.25">
      <c r="A558" s="4">
        <v>107150</v>
      </c>
      <c r="B558" s="4"/>
      <c r="C558" s="32">
        <v>900.66478773584913</v>
      </c>
      <c r="D558" s="33">
        <v>1116.1400000000001</v>
      </c>
      <c r="E558" s="62">
        <v>0.75</v>
      </c>
      <c r="F558" s="79">
        <f t="shared" si="16"/>
        <v>837.10500000000002</v>
      </c>
      <c r="G558" s="22">
        <f t="shared" si="17"/>
        <v>-63.559787735849113</v>
      </c>
    </row>
    <row r="559" spans="1:7" s="63" customFormat="1" x14ac:dyDescent="0.25">
      <c r="A559" s="13">
        <v>538949</v>
      </c>
      <c r="B559" s="13"/>
      <c r="C559" s="32">
        <v>896.90400252525251</v>
      </c>
      <c r="D559" s="38">
        <v>1137.8399999999999</v>
      </c>
      <c r="E559" s="62">
        <v>0.75</v>
      </c>
      <c r="F559" s="79">
        <f t="shared" si="16"/>
        <v>853.37999999999988</v>
      </c>
      <c r="G559" s="22">
        <f t="shared" si="17"/>
        <v>-43.524002525252627</v>
      </c>
    </row>
    <row r="560" spans="1:7" s="63" customFormat="1" x14ac:dyDescent="0.25">
      <c r="A560" s="4">
        <v>145530</v>
      </c>
      <c r="B560" s="4"/>
      <c r="C560" s="32">
        <v>627.30687984496126</v>
      </c>
      <c r="D560" s="33">
        <v>1152.6500000000001</v>
      </c>
      <c r="E560" s="62">
        <v>0.75</v>
      </c>
      <c r="F560" s="79">
        <f t="shared" si="16"/>
        <v>864.48750000000007</v>
      </c>
      <c r="G560" s="22">
        <f t="shared" si="17"/>
        <v>237.18062015503881</v>
      </c>
    </row>
    <row r="561" spans="1:7" s="63" customFormat="1" x14ac:dyDescent="0.25">
      <c r="A561" s="4">
        <v>854759</v>
      </c>
      <c r="B561" s="4"/>
      <c r="C561" s="32">
        <v>983.77653591125977</v>
      </c>
      <c r="D561" s="33">
        <v>1153.92</v>
      </c>
      <c r="E561" s="62">
        <v>0.75</v>
      </c>
      <c r="F561" s="79">
        <f t="shared" si="16"/>
        <v>865.44</v>
      </c>
      <c r="G561" s="22">
        <f t="shared" si="17"/>
        <v>-118.33653591125972</v>
      </c>
    </row>
    <row r="562" spans="1:7" s="63" customFormat="1" x14ac:dyDescent="0.25">
      <c r="A562" s="4">
        <v>644823</v>
      </c>
      <c r="B562" s="4"/>
      <c r="C562" s="32">
        <v>867.90689393939397</v>
      </c>
      <c r="D562" s="33">
        <v>1160.27</v>
      </c>
      <c r="E562" s="62">
        <v>0.75</v>
      </c>
      <c r="F562" s="79">
        <f t="shared" si="16"/>
        <v>870.20249999999999</v>
      </c>
      <c r="G562" s="22">
        <f t="shared" si="17"/>
        <v>2.2956060606060191</v>
      </c>
    </row>
    <row r="563" spans="1:7" s="63" customFormat="1" x14ac:dyDescent="0.25">
      <c r="A563" s="13">
        <v>941469</v>
      </c>
      <c r="B563" s="4"/>
      <c r="C563" s="32">
        <v>981.66894845360821</v>
      </c>
      <c r="D563" s="38">
        <v>1162.83</v>
      </c>
      <c r="E563" s="62">
        <v>0.75</v>
      </c>
      <c r="F563" s="79">
        <f t="shared" si="16"/>
        <v>872.12249999999995</v>
      </c>
      <c r="G563" s="22">
        <f t="shared" si="17"/>
        <v>-109.54644845360826</v>
      </c>
    </row>
    <row r="564" spans="1:7" s="63" customFormat="1" x14ac:dyDescent="0.25">
      <c r="A564" s="13">
        <v>956763</v>
      </c>
      <c r="B564" s="4"/>
      <c r="C564" s="32">
        <v>990.33914728682169</v>
      </c>
      <c r="D564" s="38">
        <v>1165.4100000000001</v>
      </c>
      <c r="E564" s="62">
        <v>0.75</v>
      </c>
      <c r="F564" s="79">
        <f t="shared" si="16"/>
        <v>874.05750000000012</v>
      </c>
      <c r="G564" s="22">
        <f t="shared" si="17"/>
        <v>-116.28164728682157</v>
      </c>
    </row>
    <row r="565" spans="1:7" s="63" customFormat="1" x14ac:dyDescent="0.25">
      <c r="A565" s="4">
        <v>100451</v>
      </c>
      <c r="B565" s="4"/>
      <c r="C565" s="32">
        <v>988.60817829457369</v>
      </c>
      <c r="D565" s="33">
        <v>1165.4100000000001</v>
      </c>
      <c r="E565" s="62">
        <v>0.75</v>
      </c>
      <c r="F565" s="79">
        <f t="shared" si="16"/>
        <v>874.05750000000012</v>
      </c>
      <c r="G565" s="22">
        <f t="shared" si="17"/>
        <v>-114.55067829457357</v>
      </c>
    </row>
    <row r="566" spans="1:7" s="63" customFormat="1" x14ac:dyDescent="0.25">
      <c r="A566" s="4">
        <v>504653</v>
      </c>
      <c r="B566" s="4"/>
      <c r="C566" s="38">
        <v>997.10925986842108</v>
      </c>
      <c r="D566" s="33">
        <v>1169.3699999999999</v>
      </c>
      <c r="E566" s="62">
        <v>0.75</v>
      </c>
      <c r="F566" s="79">
        <f t="shared" si="16"/>
        <v>877.02749999999992</v>
      </c>
      <c r="G566" s="22">
        <f t="shared" si="17"/>
        <v>-120.08175986842116</v>
      </c>
    </row>
    <row r="567" spans="1:7" s="63" customFormat="1" x14ac:dyDescent="0.25">
      <c r="A567" s="13">
        <v>851549</v>
      </c>
      <c r="B567" s="4"/>
      <c r="C567" s="32">
        <v>989.0874329896908</v>
      </c>
      <c r="D567" s="38">
        <v>1189.6099999999999</v>
      </c>
      <c r="E567" s="62">
        <v>0.75</v>
      </c>
      <c r="F567" s="79">
        <f t="shared" ref="F567:F630" si="18">+D567*E567</f>
        <v>892.20749999999998</v>
      </c>
      <c r="G567" s="22">
        <f t="shared" ref="G567:G630" si="19">+F567-C567</f>
        <v>-96.879932989690815</v>
      </c>
    </row>
    <row r="568" spans="1:7" s="63" customFormat="1" x14ac:dyDescent="0.25">
      <c r="A568" s="13">
        <v>507383</v>
      </c>
      <c r="B568" s="4"/>
      <c r="C568" s="32">
        <v>1049.0184139264989</v>
      </c>
      <c r="D568" s="38">
        <v>1190.5899999999999</v>
      </c>
      <c r="E568" s="62">
        <v>0.75</v>
      </c>
      <c r="F568" s="79">
        <f t="shared" si="18"/>
        <v>892.94249999999988</v>
      </c>
      <c r="G568" s="22">
        <f t="shared" si="19"/>
        <v>-156.07591392649897</v>
      </c>
    </row>
    <row r="569" spans="1:7" s="63" customFormat="1" x14ac:dyDescent="0.25">
      <c r="A569" s="4">
        <v>62976</v>
      </c>
      <c r="B569" s="4"/>
      <c r="C569" s="38">
        <v>668.89363834422647</v>
      </c>
      <c r="D569" s="33">
        <v>1196.45</v>
      </c>
      <c r="E569" s="62">
        <v>0.75</v>
      </c>
      <c r="F569" s="79">
        <f t="shared" si="18"/>
        <v>897.33750000000009</v>
      </c>
      <c r="G569" s="22">
        <f t="shared" si="19"/>
        <v>228.44386165577362</v>
      </c>
    </row>
    <row r="570" spans="1:7" s="63" customFormat="1" x14ac:dyDescent="0.25">
      <c r="A570" s="4">
        <v>630034</v>
      </c>
      <c r="B570" s="4"/>
      <c r="C570" s="32">
        <v>1038.0051546391753</v>
      </c>
      <c r="D570" s="33">
        <v>1206.73</v>
      </c>
      <c r="E570" s="62">
        <v>0.75</v>
      </c>
      <c r="F570" s="79">
        <f t="shared" si="18"/>
        <v>905.04750000000001</v>
      </c>
      <c r="G570" s="22">
        <f t="shared" si="19"/>
        <v>-132.9576546391753</v>
      </c>
    </row>
    <row r="571" spans="1:7" s="63" customFormat="1" x14ac:dyDescent="0.25">
      <c r="A571" s="4">
        <v>62976</v>
      </c>
      <c r="B571" s="4"/>
      <c r="C571" s="32">
        <v>808.2335384615385</v>
      </c>
      <c r="D571" s="33">
        <v>1212.73</v>
      </c>
      <c r="E571" s="62">
        <v>0.75</v>
      </c>
      <c r="F571" s="79">
        <f t="shared" si="18"/>
        <v>909.54750000000001</v>
      </c>
      <c r="G571" s="22">
        <f t="shared" si="19"/>
        <v>101.31396153846151</v>
      </c>
    </row>
    <row r="572" spans="1:7" s="63" customFormat="1" x14ac:dyDescent="0.25">
      <c r="A572" s="4">
        <v>855500</v>
      </c>
      <c r="B572" s="4"/>
      <c r="C572" s="32">
        <v>781.88628571428569</v>
      </c>
      <c r="D572" s="33">
        <v>1213.83</v>
      </c>
      <c r="E572" s="62">
        <v>0.75</v>
      </c>
      <c r="F572" s="79">
        <f t="shared" si="18"/>
        <v>910.37249999999995</v>
      </c>
      <c r="G572" s="22">
        <f t="shared" si="19"/>
        <v>128.48621428571425</v>
      </c>
    </row>
    <row r="573" spans="1:7" s="63" customFormat="1" x14ac:dyDescent="0.25">
      <c r="A573" s="4">
        <v>514977</v>
      </c>
      <c r="B573" s="4"/>
      <c r="C573" s="32">
        <v>1040.7365199407873</v>
      </c>
      <c r="D573" s="33">
        <v>1217.83</v>
      </c>
      <c r="E573" s="62">
        <v>0.75</v>
      </c>
      <c r="F573" s="79">
        <f t="shared" si="18"/>
        <v>913.37249999999995</v>
      </c>
      <c r="G573" s="22">
        <f t="shared" si="19"/>
        <v>-127.36401994078733</v>
      </c>
    </row>
    <row r="574" spans="1:7" s="63" customFormat="1" x14ac:dyDescent="0.25">
      <c r="A574" s="4">
        <v>29828</v>
      </c>
      <c r="B574" s="4"/>
      <c r="C574" s="32">
        <v>905.55327519379841</v>
      </c>
      <c r="D574" s="33">
        <v>1221.1099999999999</v>
      </c>
      <c r="E574" s="62">
        <v>0.75</v>
      </c>
      <c r="F574" s="79">
        <f t="shared" si="18"/>
        <v>915.83249999999998</v>
      </c>
      <c r="G574" s="22">
        <f t="shared" si="19"/>
        <v>10.279224806201569</v>
      </c>
    </row>
    <row r="575" spans="1:7" s="63" customFormat="1" x14ac:dyDescent="0.25">
      <c r="A575" s="4">
        <v>28852</v>
      </c>
      <c r="B575" s="4"/>
      <c r="C575" s="32">
        <v>953.8479844961239</v>
      </c>
      <c r="D575" s="33">
        <v>1227.8499999999999</v>
      </c>
      <c r="E575" s="62">
        <v>0.75</v>
      </c>
      <c r="F575" s="79">
        <f t="shared" si="18"/>
        <v>920.88749999999993</v>
      </c>
      <c r="G575" s="22">
        <f t="shared" si="19"/>
        <v>-32.960484496123968</v>
      </c>
    </row>
    <row r="576" spans="1:7" s="63" customFormat="1" x14ac:dyDescent="0.25">
      <c r="A576" s="4">
        <v>115848</v>
      </c>
      <c r="B576" s="4"/>
      <c r="C576" s="32">
        <v>982.09343992248057</v>
      </c>
      <c r="D576" s="33">
        <v>1238.05</v>
      </c>
      <c r="E576" s="62">
        <v>0.75</v>
      </c>
      <c r="F576" s="79">
        <f t="shared" si="18"/>
        <v>928.53749999999991</v>
      </c>
      <c r="G576" s="22">
        <f t="shared" si="19"/>
        <v>-53.555939922480661</v>
      </c>
    </row>
    <row r="577" spans="1:7" s="63" customFormat="1" x14ac:dyDescent="0.25">
      <c r="A577" s="4">
        <v>35985</v>
      </c>
      <c r="B577" s="4"/>
      <c r="C577" s="32">
        <v>1030.1244961240309</v>
      </c>
      <c r="D577" s="33">
        <v>1238.06</v>
      </c>
      <c r="E577" s="62">
        <v>0.75</v>
      </c>
      <c r="F577" s="79">
        <f t="shared" si="18"/>
        <v>928.54499999999996</v>
      </c>
      <c r="G577" s="22">
        <f t="shared" si="19"/>
        <v>-101.57949612403092</v>
      </c>
    </row>
    <row r="578" spans="1:7" s="63" customFormat="1" x14ac:dyDescent="0.25">
      <c r="A578" s="13">
        <v>965798</v>
      </c>
      <c r="B578" s="4"/>
      <c r="C578" s="32">
        <v>1029.8367984848485</v>
      </c>
      <c r="D578" s="38">
        <v>1244.4000000000001</v>
      </c>
      <c r="E578" s="62">
        <v>0.75</v>
      </c>
      <c r="F578" s="79">
        <f t="shared" si="18"/>
        <v>933.30000000000007</v>
      </c>
      <c r="G578" s="22">
        <f t="shared" si="19"/>
        <v>-96.536798484848418</v>
      </c>
    </row>
    <row r="579" spans="1:7" s="63" customFormat="1" x14ac:dyDescent="0.25">
      <c r="A579" s="13">
        <v>857396</v>
      </c>
      <c r="B579" s="4"/>
      <c r="C579" s="32">
        <v>1010.9025876288659</v>
      </c>
      <c r="D579" s="38">
        <v>1245.78</v>
      </c>
      <c r="E579" s="62">
        <v>0.75</v>
      </c>
      <c r="F579" s="79">
        <f t="shared" si="18"/>
        <v>934.33500000000004</v>
      </c>
      <c r="G579" s="22">
        <f t="shared" si="19"/>
        <v>-76.567587628865908</v>
      </c>
    </row>
    <row r="580" spans="1:7" s="63" customFormat="1" x14ac:dyDescent="0.25">
      <c r="A580" s="4">
        <v>974180</v>
      </c>
      <c r="B580" s="4"/>
      <c r="C580" s="32">
        <v>1020.5845990964837</v>
      </c>
      <c r="D580" s="33">
        <v>1259.48</v>
      </c>
      <c r="E580" s="62">
        <v>0.75</v>
      </c>
      <c r="F580" s="79">
        <f t="shared" si="18"/>
        <v>944.61</v>
      </c>
      <c r="G580" s="22">
        <f t="shared" si="19"/>
        <v>-75.974599096483644</v>
      </c>
    </row>
    <row r="581" spans="1:7" s="63" customFormat="1" x14ac:dyDescent="0.25">
      <c r="A581" s="4">
        <v>82372</v>
      </c>
      <c r="B581" s="4"/>
      <c r="C581" s="32">
        <v>949.07215552976731</v>
      </c>
      <c r="D581" s="33">
        <v>1289.95</v>
      </c>
      <c r="E581" s="62">
        <v>0.75</v>
      </c>
      <c r="F581" s="79">
        <f t="shared" si="18"/>
        <v>967.46250000000009</v>
      </c>
      <c r="G581" s="22">
        <f t="shared" si="19"/>
        <v>18.390344470232776</v>
      </c>
    </row>
    <row r="582" spans="1:7" s="63" customFormat="1" x14ac:dyDescent="0.25">
      <c r="A582" s="4">
        <v>148735</v>
      </c>
      <c r="B582" s="4"/>
      <c r="C582" s="32">
        <v>1129.9817447948376</v>
      </c>
      <c r="D582" s="33">
        <v>1298.42</v>
      </c>
      <c r="E582" s="62">
        <v>0.75</v>
      </c>
      <c r="F582" s="79">
        <f t="shared" si="18"/>
        <v>973.81500000000005</v>
      </c>
      <c r="G582" s="22">
        <f t="shared" si="19"/>
        <v>-156.16674479483754</v>
      </c>
    </row>
    <row r="583" spans="1:7" s="63" customFormat="1" x14ac:dyDescent="0.25">
      <c r="A583" s="13">
        <v>954224</v>
      </c>
      <c r="B583" s="4"/>
      <c r="C583" s="32">
        <v>983.91033914728689</v>
      </c>
      <c r="D583" s="38">
        <v>1334.98</v>
      </c>
      <c r="E583" s="62">
        <v>0.75</v>
      </c>
      <c r="F583" s="79">
        <f t="shared" si="18"/>
        <v>1001.235</v>
      </c>
      <c r="G583" s="22">
        <f t="shared" si="19"/>
        <v>17.324660852713123</v>
      </c>
    </row>
    <row r="584" spans="1:7" s="63" customFormat="1" x14ac:dyDescent="0.25">
      <c r="A584" s="13">
        <v>211111</v>
      </c>
      <c r="B584" s="13"/>
      <c r="C584" s="32">
        <v>1117.3499999999999</v>
      </c>
      <c r="D584" s="38">
        <v>1368.11</v>
      </c>
      <c r="E584" s="62">
        <v>0.75</v>
      </c>
      <c r="F584" s="79">
        <f t="shared" si="18"/>
        <v>1026.0825</v>
      </c>
      <c r="G584" s="22">
        <f t="shared" si="19"/>
        <v>-91.267499999999927</v>
      </c>
    </row>
    <row r="585" spans="1:7" s="63" customFormat="1" x14ac:dyDescent="0.25">
      <c r="A585" s="13">
        <v>999019</v>
      </c>
      <c r="B585" s="13"/>
      <c r="C585" s="32">
        <v>1166.17</v>
      </c>
      <c r="D585" s="38">
        <v>1371.9</v>
      </c>
      <c r="E585" s="62">
        <v>0.75</v>
      </c>
      <c r="F585" s="79">
        <f t="shared" si="18"/>
        <v>1028.9250000000002</v>
      </c>
      <c r="G585" s="22">
        <f t="shared" si="19"/>
        <v>-137.24499999999989</v>
      </c>
    </row>
    <row r="586" spans="1:7" s="63" customFormat="1" x14ac:dyDescent="0.25">
      <c r="A586" s="13">
        <v>564717</v>
      </c>
      <c r="B586" s="13"/>
      <c r="C586" s="32">
        <v>1129.7808143158388</v>
      </c>
      <c r="D586" s="38">
        <v>1378.41</v>
      </c>
      <c r="E586" s="62">
        <v>0.75</v>
      </c>
      <c r="F586" s="79">
        <f t="shared" si="18"/>
        <v>1033.8075000000001</v>
      </c>
      <c r="G586" s="22">
        <f t="shared" si="19"/>
        <v>-95.973314315838707</v>
      </c>
    </row>
    <row r="587" spans="1:7" s="63" customFormat="1" x14ac:dyDescent="0.25">
      <c r="A587" s="13">
        <v>115853</v>
      </c>
      <c r="B587" s="13"/>
      <c r="C587" s="33">
        <v>1168.9712352941176</v>
      </c>
      <c r="D587" s="38">
        <v>1382.12</v>
      </c>
      <c r="E587" s="62">
        <v>0.75</v>
      </c>
      <c r="F587" s="79">
        <f t="shared" si="18"/>
        <v>1036.5899999999999</v>
      </c>
      <c r="G587" s="22">
        <f t="shared" si="19"/>
        <v>-132.38123529411769</v>
      </c>
    </row>
    <row r="588" spans="1:7" s="63" customFormat="1" x14ac:dyDescent="0.25">
      <c r="A588" s="4">
        <v>51548</v>
      </c>
      <c r="B588" s="4"/>
      <c r="C588" s="32">
        <v>1207.4768410852712</v>
      </c>
      <c r="D588" s="33">
        <v>1388.04</v>
      </c>
      <c r="E588" s="62">
        <v>0.75</v>
      </c>
      <c r="F588" s="79">
        <f t="shared" si="18"/>
        <v>1041.03</v>
      </c>
      <c r="G588" s="22">
        <f t="shared" si="19"/>
        <v>-166.44684108527122</v>
      </c>
    </row>
    <row r="589" spans="1:7" s="63" customFormat="1" x14ac:dyDescent="0.25">
      <c r="A589" s="4">
        <v>542825</v>
      </c>
      <c r="B589" s="4"/>
      <c r="C589" s="32">
        <v>1096.0924806201551</v>
      </c>
      <c r="D589" s="33">
        <v>1389.86</v>
      </c>
      <c r="E589" s="62">
        <v>0.75</v>
      </c>
      <c r="F589" s="79">
        <f t="shared" si="18"/>
        <v>1042.395</v>
      </c>
      <c r="G589" s="22">
        <f t="shared" si="19"/>
        <v>-53.697480620155147</v>
      </c>
    </row>
    <row r="590" spans="1:7" s="63" customFormat="1" x14ac:dyDescent="0.25">
      <c r="A590" s="4">
        <v>920648</v>
      </c>
      <c r="B590" s="4"/>
      <c r="C590" s="32">
        <v>1217.0410721649484</v>
      </c>
      <c r="D590" s="33">
        <v>1394.84</v>
      </c>
      <c r="E590" s="62">
        <v>0.75</v>
      </c>
      <c r="F590" s="79">
        <f t="shared" si="18"/>
        <v>1046.1299999999999</v>
      </c>
      <c r="G590" s="22">
        <f t="shared" si="19"/>
        <v>-170.91107216494856</v>
      </c>
    </row>
    <row r="591" spans="1:7" s="63" customFormat="1" x14ac:dyDescent="0.25">
      <c r="A591" s="4">
        <v>562032</v>
      </c>
      <c r="B591" s="4"/>
      <c r="C591" s="33">
        <v>710.34207364341091</v>
      </c>
      <c r="D591" s="33">
        <v>1402.75</v>
      </c>
      <c r="E591" s="62">
        <v>0.75</v>
      </c>
      <c r="F591" s="79">
        <f t="shared" si="18"/>
        <v>1052.0625</v>
      </c>
      <c r="G591" s="22">
        <f t="shared" si="19"/>
        <v>341.72042635658909</v>
      </c>
    </row>
    <row r="592" spans="1:7" s="63" customFormat="1" x14ac:dyDescent="0.25">
      <c r="A592" s="13">
        <v>843928</v>
      </c>
      <c r="B592" s="13"/>
      <c r="C592" s="32">
        <v>1218.7716780453588</v>
      </c>
      <c r="D592" s="38">
        <v>1409.41</v>
      </c>
      <c r="E592" s="62">
        <v>0.75</v>
      </c>
      <c r="F592" s="79">
        <f t="shared" si="18"/>
        <v>1057.0575000000001</v>
      </c>
      <c r="G592" s="22">
        <f t="shared" si="19"/>
        <v>-161.71417804535872</v>
      </c>
    </row>
    <row r="593" spans="1:7" s="63" customFormat="1" x14ac:dyDescent="0.25">
      <c r="A593" s="4">
        <v>90004</v>
      </c>
      <c r="B593" s="4"/>
      <c r="C593" s="32">
        <v>1229.1775968992247</v>
      </c>
      <c r="D593" s="33">
        <v>1409.52</v>
      </c>
      <c r="E593" s="62">
        <v>0.75</v>
      </c>
      <c r="F593" s="79">
        <f t="shared" si="18"/>
        <v>1057.1399999999999</v>
      </c>
      <c r="G593" s="22">
        <f t="shared" si="19"/>
        <v>-172.03759689922481</v>
      </c>
    </row>
    <row r="594" spans="1:7" s="63" customFormat="1" x14ac:dyDescent="0.25">
      <c r="A594" s="13">
        <v>220058</v>
      </c>
      <c r="B594" s="13"/>
      <c r="C594" s="32">
        <v>1190.7783720930233</v>
      </c>
      <c r="D594" s="38">
        <v>1412.44</v>
      </c>
      <c r="E594" s="62">
        <v>0.75</v>
      </c>
      <c r="F594" s="79">
        <f t="shared" si="18"/>
        <v>1059.33</v>
      </c>
      <c r="G594" s="22">
        <f t="shared" si="19"/>
        <v>-131.44837209302341</v>
      </c>
    </row>
    <row r="595" spans="1:7" s="63" customFormat="1" x14ac:dyDescent="0.25">
      <c r="A595" s="4">
        <v>121121</v>
      </c>
      <c r="B595" s="4"/>
      <c r="C595" s="32">
        <v>1213.7053308128545</v>
      </c>
      <c r="D595" s="33">
        <v>1412.61</v>
      </c>
      <c r="E595" s="62">
        <v>0.75</v>
      </c>
      <c r="F595" s="79">
        <f t="shared" si="18"/>
        <v>1059.4575</v>
      </c>
      <c r="G595" s="22">
        <f t="shared" si="19"/>
        <v>-154.24783081285455</v>
      </c>
    </row>
    <row r="596" spans="1:7" s="63" customFormat="1" x14ac:dyDescent="0.25">
      <c r="A596" s="4">
        <v>157332</v>
      </c>
      <c r="B596" s="4"/>
      <c r="C596" s="33">
        <v>1032.8055329457366</v>
      </c>
      <c r="D596" s="33">
        <v>1419.26</v>
      </c>
      <c r="E596" s="62">
        <v>0.75</v>
      </c>
      <c r="F596" s="79">
        <f t="shared" si="18"/>
        <v>1064.4449999999999</v>
      </c>
      <c r="G596" s="22">
        <f t="shared" si="19"/>
        <v>31.639467054263378</v>
      </c>
    </row>
    <row r="597" spans="1:7" s="63" customFormat="1" x14ac:dyDescent="0.25">
      <c r="A597" s="13">
        <v>146617</v>
      </c>
      <c r="B597" s="4"/>
      <c r="C597" s="32">
        <v>1080.2140073529413</v>
      </c>
      <c r="D597" s="38">
        <v>1430.41</v>
      </c>
      <c r="E597" s="62">
        <v>0.75</v>
      </c>
      <c r="F597" s="79">
        <f t="shared" si="18"/>
        <v>1072.8075000000001</v>
      </c>
      <c r="G597" s="22">
        <f t="shared" si="19"/>
        <v>-7.406507352941162</v>
      </c>
    </row>
    <row r="598" spans="1:7" s="63" customFormat="1" x14ac:dyDescent="0.25">
      <c r="A598" s="13">
        <v>549261</v>
      </c>
      <c r="B598" s="4"/>
      <c r="C598" s="32">
        <v>1160.5241420542636</v>
      </c>
      <c r="D598" s="38">
        <v>1470.11</v>
      </c>
      <c r="E598" s="62">
        <v>0.75</v>
      </c>
      <c r="F598" s="79">
        <f t="shared" si="18"/>
        <v>1102.5825</v>
      </c>
      <c r="G598" s="22">
        <f t="shared" si="19"/>
        <v>-57.941642054263639</v>
      </c>
    </row>
    <row r="599" spans="1:7" s="63" customFormat="1" x14ac:dyDescent="0.25">
      <c r="A599" s="4">
        <v>631664</v>
      </c>
      <c r="B599" s="4"/>
      <c r="C599" s="32">
        <v>1222.8102577319589</v>
      </c>
      <c r="D599" s="33">
        <v>1471.22</v>
      </c>
      <c r="E599" s="62">
        <v>0.75</v>
      </c>
      <c r="F599" s="79">
        <f t="shared" si="18"/>
        <v>1103.415</v>
      </c>
      <c r="G599" s="22">
        <f t="shared" si="19"/>
        <v>-119.39525773195896</v>
      </c>
    </row>
    <row r="600" spans="1:7" s="63" customFormat="1" x14ac:dyDescent="0.25">
      <c r="A600" s="4">
        <v>139040</v>
      </c>
      <c r="B600" s="4"/>
      <c r="C600" s="32">
        <v>1217.7209786821704</v>
      </c>
      <c r="D600" s="33">
        <v>1487.95</v>
      </c>
      <c r="E600" s="62">
        <v>0.75</v>
      </c>
      <c r="F600" s="79">
        <f t="shared" si="18"/>
        <v>1115.9625000000001</v>
      </c>
      <c r="G600" s="22">
        <f t="shared" si="19"/>
        <v>-101.75847868217033</v>
      </c>
    </row>
    <row r="601" spans="1:7" s="63" customFormat="1" x14ac:dyDescent="0.25">
      <c r="A601" s="4">
        <v>558260</v>
      </c>
      <c r="B601" s="4"/>
      <c r="C601" s="32">
        <v>1213.2263765182186</v>
      </c>
      <c r="D601" s="33">
        <v>1504.78</v>
      </c>
      <c r="E601" s="62">
        <v>0.75</v>
      </c>
      <c r="F601" s="79">
        <f t="shared" si="18"/>
        <v>1128.585</v>
      </c>
      <c r="G601" s="22">
        <f t="shared" si="19"/>
        <v>-84.641376518218522</v>
      </c>
    </row>
    <row r="602" spans="1:7" s="63" customFormat="1" x14ac:dyDescent="0.25">
      <c r="A602" s="4">
        <v>635560</v>
      </c>
      <c r="B602" s="4"/>
      <c r="C602" s="32">
        <v>1236.4100000000001</v>
      </c>
      <c r="D602" s="33">
        <v>1505.89</v>
      </c>
      <c r="E602" s="62">
        <v>0.75</v>
      </c>
      <c r="F602" s="79">
        <f t="shared" si="18"/>
        <v>1129.4175</v>
      </c>
      <c r="G602" s="22">
        <f t="shared" si="19"/>
        <v>-106.99250000000006</v>
      </c>
    </row>
    <row r="603" spans="1:7" s="63" customFormat="1" x14ac:dyDescent="0.25">
      <c r="A603" s="13">
        <v>832345</v>
      </c>
      <c r="B603" s="4"/>
      <c r="C603" s="32">
        <v>1281.4683516483515</v>
      </c>
      <c r="D603" s="38">
        <v>1516.02</v>
      </c>
      <c r="E603" s="62">
        <v>0.75</v>
      </c>
      <c r="F603" s="79">
        <f t="shared" si="18"/>
        <v>1137.0149999999999</v>
      </c>
      <c r="G603" s="22">
        <f t="shared" si="19"/>
        <v>-144.4533516483516</v>
      </c>
    </row>
    <row r="604" spans="1:7" s="63" customFormat="1" x14ac:dyDescent="0.25">
      <c r="A604" s="13">
        <v>222489</v>
      </c>
      <c r="B604" s="4"/>
      <c r="C604" s="32">
        <v>1271.4518507751936</v>
      </c>
      <c r="D604" s="38">
        <v>1521.11</v>
      </c>
      <c r="E604" s="62">
        <v>0.75</v>
      </c>
      <c r="F604" s="79">
        <f t="shared" si="18"/>
        <v>1140.8325</v>
      </c>
      <c r="G604" s="22">
        <f t="shared" si="19"/>
        <v>-130.61935077519365</v>
      </c>
    </row>
    <row r="605" spans="1:7" s="63" customFormat="1" x14ac:dyDescent="0.25">
      <c r="A605" s="4">
        <v>103205</v>
      </c>
      <c r="B605" s="4"/>
      <c r="C605" s="32">
        <v>301.36591085271311</v>
      </c>
      <c r="D605" s="33">
        <v>1537.09</v>
      </c>
      <c r="E605" s="62">
        <v>0.75</v>
      </c>
      <c r="F605" s="79">
        <f t="shared" si="18"/>
        <v>1152.8174999999999</v>
      </c>
      <c r="G605" s="22">
        <f t="shared" si="19"/>
        <v>851.45158914728677</v>
      </c>
    </row>
    <row r="606" spans="1:7" s="63" customFormat="1" x14ac:dyDescent="0.25">
      <c r="A606" s="4">
        <v>995261</v>
      </c>
      <c r="B606" s="4"/>
      <c r="C606" s="33">
        <v>1115.1632402234638</v>
      </c>
      <c r="D606" s="33">
        <v>1538.71</v>
      </c>
      <c r="E606" s="62">
        <v>0.75</v>
      </c>
      <c r="F606" s="79">
        <f t="shared" si="18"/>
        <v>1154.0325</v>
      </c>
      <c r="G606" s="22">
        <f t="shared" si="19"/>
        <v>38.869259776536182</v>
      </c>
    </row>
    <row r="607" spans="1:7" s="63" customFormat="1" x14ac:dyDescent="0.25">
      <c r="A607" s="4">
        <v>25488</v>
      </c>
      <c r="B607" s="4"/>
      <c r="C607" s="32">
        <v>1186.5038372093022</v>
      </c>
      <c r="D607" s="33">
        <v>1555.8</v>
      </c>
      <c r="E607" s="62">
        <v>0.75</v>
      </c>
      <c r="F607" s="79">
        <f t="shared" si="18"/>
        <v>1166.8499999999999</v>
      </c>
      <c r="G607" s="22">
        <f t="shared" si="19"/>
        <v>-19.65383720930231</v>
      </c>
    </row>
    <row r="608" spans="1:7" s="63" customFormat="1" x14ac:dyDescent="0.25">
      <c r="A608" s="4">
        <v>645791</v>
      </c>
      <c r="B608" s="4"/>
      <c r="C608" s="32">
        <v>1314.3258324890242</v>
      </c>
      <c r="D608" s="33">
        <v>1557.36</v>
      </c>
      <c r="E608" s="62">
        <v>0.75</v>
      </c>
      <c r="F608" s="79">
        <f t="shared" si="18"/>
        <v>1168.02</v>
      </c>
      <c r="G608" s="22">
        <f t="shared" si="19"/>
        <v>-146.30583248902417</v>
      </c>
    </row>
    <row r="609" spans="1:7" s="63" customFormat="1" x14ac:dyDescent="0.25">
      <c r="A609" s="13">
        <v>994358</v>
      </c>
      <c r="B609" s="13"/>
      <c r="C609" s="38">
        <v>233.92181721767997</v>
      </c>
      <c r="D609" s="38">
        <v>1567.89</v>
      </c>
      <c r="E609" s="62">
        <v>0.75</v>
      </c>
      <c r="F609" s="79">
        <f t="shared" si="18"/>
        <v>1175.9175</v>
      </c>
      <c r="G609" s="22">
        <f t="shared" si="19"/>
        <v>941.99568278232005</v>
      </c>
    </row>
    <row r="610" spans="1:7" s="63" customFormat="1" x14ac:dyDescent="0.25">
      <c r="A610" s="4">
        <v>553087</v>
      </c>
      <c r="B610" s="4"/>
      <c r="C610" s="33">
        <v>1411.25</v>
      </c>
      <c r="D610" s="33">
        <v>1574.35</v>
      </c>
      <c r="E610" s="62">
        <v>0.75</v>
      </c>
      <c r="F610" s="79">
        <f t="shared" si="18"/>
        <v>1180.7624999999998</v>
      </c>
      <c r="G610" s="22">
        <f t="shared" si="19"/>
        <v>-230.48750000000018</v>
      </c>
    </row>
    <row r="611" spans="1:7" s="63" customFormat="1" x14ac:dyDescent="0.25">
      <c r="A611" s="13">
        <v>160339</v>
      </c>
      <c r="B611" s="4"/>
      <c r="C611" s="32">
        <v>1327.0456298449612</v>
      </c>
      <c r="D611" s="38">
        <v>1574.67</v>
      </c>
      <c r="E611" s="62">
        <v>0.75</v>
      </c>
      <c r="F611" s="79">
        <f t="shared" si="18"/>
        <v>1181.0025000000001</v>
      </c>
      <c r="G611" s="22">
        <f t="shared" si="19"/>
        <v>-146.04312984496119</v>
      </c>
    </row>
    <row r="612" spans="1:7" s="63" customFormat="1" x14ac:dyDescent="0.25">
      <c r="A612" s="4">
        <v>556628</v>
      </c>
      <c r="B612" s="4"/>
      <c r="C612" s="32">
        <v>1337.9500236575077</v>
      </c>
      <c r="D612" s="33">
        <v>1594.63</v>
      </c>
      <c r="E612" s="62">
        <v>0.75</v>
      </c>
      <c r="F612" s="79">
        <f t="shared" si="18"/>
        <v>1195.9725000000001</v>
      </c>
      <c r="G612" s="22">
        <f t="shared" si="19"/>
        <v>-141.97752365750762</v>
      </c>
    </row>
    <row r="613" spans="1:7" s="63" customFormat="1" x14ac:dyDescent="0.25">
      <c r="A613" s="4">
        <v>950914</v>
      </c>
      <c r="B613" s="4"/>
      <c r="C613" s="33">
        <v>1367.1613826031135</v>
      </c>
      <c r="D613" s="33">
        <v>1608.56</v>
      </c>
      <c r="E613" s="62">
        <v>0.75</v>
      </c>
      <c r="F613" s="79">
        <f t="shared" si="18"/>
        <v>1206.42</v>
      </c>
      <c r="G613" s="22">
        <f t="shared" si="19"/>
        <v>-160.74138260311338</v>
      </c>
    </row>
    <row r="614" spans="1:7" s="63" customFormat="1" x14ac:dyDescent="0.25">
      <c r="A614" s="13">
        <v>856444</v>
      </c>
      <c r="B614" s="4"/>
      <c r="C614" s="32">
        <v>1386.4547534246574</v>
      </c>
      <c r="D614" s="38">
        <v>1615.8</v>
      </c>
      <c r="E614" s="62">
        <v>0.75</v>
      </c>
      <c r="F614" s="79">
        <f t="shared" si="18"/>
        <v>1211.8499999999999</v>
      </c>
      <c r="G614" s="22">
        <f t="shared" si="19"/>
        <v>-174.60475342465747</v>
      </c>
    </row>
    <row r="615" spans="1:7" s="63" customFormat="1" x14ac:dyDescent="0.25">
      <c r="A615" s="4">
        <v>577671</v>
      </c>
      <c r="B615" s="4"/>
      <c r="C615" s="32">
        <v>1272.2246511627907</v>
      </c>
      <c r="D615" s="33">
        <v>1637.45</v>
      </c>
      <c r="E615" s="62">
        <v>0.75</v>
      </c>
      <c r="F615" s="79">
        <f t="shared" si="18"/>
        <v>1228.0875000000001</v>
      </c>
      <c r="G615" s="22">
        <f t="shared" si="19"/>
        <v>-44.137151162790587</v>
      </c>
    </row>
    <row r="616" spans="1:7" s="63" customFormat="1" x14ac:dyDescent="0.25">
      <c r="A616" s="13">
        <v>847998</v>
      </c>
      <c r="B616" s="4"/>
      <c r="C616" s="32">
        <v>1390.4098195876288</v>
      </c>
      <c r="D616" s="38">
        <v>1651.18</v>
      </c>
      <c r="E616" s="62">
        <v>0.75</v>
      </c>
      <c r="F616" s="79">
        <f t="shared" si="18"/>
        <v>1238.385</v>
      </c>
      <c r="G616" s="22">
        <f t="shared" si="19"/>
        <v>-152.02481958762883</v>
      </c>
    </row>
    <row r="617" spans="1:7" s="63" customFormat="1" x14ac:dyDescent="0.25">
      <c r="A617" s="13">
        <v>608158</v>
      </c>
      <c r="B617" s="4"/>
      <c r="C617" s="32">
        <v>1358.4907216494846</v>
      </c>
      <c r="D617" s="38">
        <v>1661.37</v>
      </c>
      <c r="E617" s="62">
        <v>0.75</v>
      </c>
      <c r="F617" s="79">
        <f t="shared" si="18"/>
        <v>1246.0274999999999</v>
      </c>
      <c r="G617" s="22">
        <f t="shared" si="19"/>
        <v>-112.46322164948469</v>
      </c>
    </row>
    <row r="618" spans="1:7" s="63" customFormat="1" x14ac:dyDescent="0.25">
      <c r="A618" s="4">
        <v>139206</v>
      </c>
      <c r="B618" s="4"/>
      <c r="C618" s="32">
        <v>1279.7652519379847</v>
      </c>
      <c r="D618" s="33">
        <v>1668.13</v>
      </c>
      <c r="E618" s="62">
        <v>0.75</v>
      </c>
      <c r="F618" s="79">
        <f t="shared" si="18"/>
        <v>1251.0975000000001</v>
      </c>
      <c r="G618" s="22">
        <f t="shared" si="19"/>
        <v>-28.667751937984576</v>
      </c>
    </row>
    <row r="619" spans="1:7" s="63" customFormat="1" x14ac:dyDescent="0.25">
      <c r="A619" s="4">
        <v>86522</v>
      </c>
      <c r="B619" s="4"/>
      <c r="C619" s="32">
        <v>1439.7252254098362</v>
      </c>
      <c r="D619" s="33">
        <v>1684.68</v>
      </c>
      <c r="E619" s="62">
        <v>0.75</v>
      </c>
      <c r="F619" s="79">
        <f t="shared" si="18"/>
        <v>1263.51</v>
      </c>
      <c r="G619" s="22">
        <f t="shared" si="19"/>
        <v>-176.21522540983619</v>
      </c>
    </row>
    <row r="620" spans="1:7" s="63" customFormat="1" x14ac:dyDescent="0.25">
      <c r="A620" s="4">
        <v>911648</v>
      </c>
      <c r="B620" s="4"/>
      <c r="C620" s="32">
        <v>1489.7997397260274</v>
      </c>
      <c r="D620" s="33">
        <v>1688.1</v>
      </c>
      <c r="E620" s="62">
        <v>0.75</v>
      </c>
      <c r="F620" s="79">
        <f t="shared" si="18"/>
        <v>1266.0749999999998</v>
      </c>
      <c r="G620" s="22">
        <f t="shared" si="19"/>
        <v>-223.72473972602756</v>
      </c>
    </row>
    <row r="621" spans="1:7" s="63" customFormat="1" x14ac:dyDescent="0.25">
      <c r="A621" s="4">
        <v>521428</v>
      </c>
      <c r="B621" s="4"/>
      <c r="C621" s="32">
        <v>1030.2655454597946</v>
      </c>
      <c r="D621" s="33">
        <v>1696.46</v>
      </c>
      <c r="E621" s="62">
        <v>0.75</v>
      </c>
      <c r="F621" s="79">
        <f t="shared" si="18"/>
        <v>1272.345</v>
      </c>
      <c r="G621" s="22">
        <f t="shared" si="19"/>
        <v>242.07945454020546</v>
      </c>
    </row>
    <row r="622" spans="1:7" s="63" customFormat="1" x14ac:dyDescent="0.25">
      <c r="A622" s="13">
        <v>629681</v>
      </c>
      <c r="B622" s="4"/>
      <c r="C622" s="32">
        <v>1476.3521124031008</v>
      </c>
      <c r="D622" s="38">
        <v>1697.12</v>
      </c>
      <c r="E622" s="62">
        <v>0.75</v>
      </c>
      <c r="F622" s="79">
        <f t="shared" si="18"/>
        <v>1272.8399999999999</v>
      </c>
      <c r="G622" s="22">
        <f t="shared" si="19"/>
        <v>-203.5121124031009</v>
      </c>
    </row>
    <row r="623" spans="1:7" s="63" customFormat="1" x14ac:dyDescent="0.25">
      <c r="A623" s="13">
        <v>964796</v>
      </c>
      <c r="B623" s="13"/>
      <c r="C623" s="32">
        <v>1472.65</v>
      </c>
      <c r="D623" s="38">
        <v>1699.61</v>
      </c>
      <c r="E623" s="62">
        <v>0.75</v>
      </c>
      <c r="F623" s="79">
        <f t="shared" si="18"/>
        <v>1274.7075</v>
      </c>
      <c r="G623" s="22">
        <f t="shared" si="19"/>
        <v>-197.94250000000011</v>
      </c>
    </row>
    <row r="624" spans="1:7" s="63" customFormat="1" x14ac:dyDescent="0.25">
      <c r="A624" s="4">
        <v>638516</v>
      </c>
      <c r="B624" s="4"/>
      <c r="C624" s="32">
        <v>1497.6421587301588</v>
      </c>
      <c r="D624" s="33">
        <v>1730.2</v>
      </c>
      <c r="E624" s="62">
        <v>0.75</v>
      </c>
      <c r="F624" s="79">
        <f t="shared" si="18"/>
        <v>1297.6500000000001</v>
      </c>
      <c r="G624" s="22">
        <f t="shared" si="19"/>
        <v>-199.99215873015874</v>
      </c>
    </row>
    <row r="625" spans="1:7" s="63" customFormat="1" x14ac:dyDescent="0.25">
      <c r="A625" s="4">
        <v>27001</v>
      </c>
      <c r="B625" s="4"/>
      <c r="C625" s="32">
        <v>1354.2719577735127</v>
      </c>
      <c r="D625" s="33">
        <v>1734.44</v>
      </c>
      <c r="E625" s="62">
        <v>0.75</v>
      </c>
      <c r="F625" s="79">
        <f t="shared" si="18"/>
        <v>1300.83</v>
      </c>
      <c r="G625" s="22">
        <f t="shared" si="19"/>
        <v>-53.44195777351274</v>
      </c>
    </row>
    <row r="626" spans="1:7" s="63" customFormat="1" x14ac:dyDescent="0.25">
      <c r="A626" s="4">
        <v>857619</v>
      </c>
      <c r="B626" s="4"/>
      <c r="C626" s="32">
        <v>1527.1862024018071</v>
      </c>
      <c r="D626" s="33">
        <v>1746.78</v>
      </c>
      <c r="E626" s="62">
        <v>0.75</v>
      </c>
      <c r="F626" s="79">
        <f t="shared" si="18"/>
        <v>1310.085</v>
      </c>
      <c r="G626" s="22">
        <f t="shared" si="19"/>
        <v>-217.10120240180709</v>
      </c>
    </row>
    <row r="627" spans="1:7" s="63" customFormat="1" x14ac:dyDescent="0.25">
      <c r="A627" s="13">
        <v>221735</v>
      </c>
      <c r="B627" s="13"/>
      <c r="C627" s="32">
        <v>841.39219770140767</v>
      </c>
      <c r="D627" s="38">
        <v>1761.66</v>
      </c>
      <c r="E627" s="62">
        <v>0.75</v>
      </c>
      <c r="F627" s="79">
        <f t="shared" si="18"/>
        <v>1321.2450000000001</v>
      </c>
      <c r="G627" s="22">
        <f t="shared" si="19"/>
        <v>479.85280229859245</v>
      </c>
    </row>
    <row r="628" spans="1:7" s="63" customFormat="1" x14ac:dyDescent="0.25">
      <c r="A628" s="4">
        <v>13918</v>
      </c>
      <c r="B628" s="4"/>
      <c r="C628" s="32">
        <v>1395.3030697674419</v>
      </c>
      <c r="D628" s="33">
        <v>1762.74</v>
      </c>
      <c r="E628" s="62">
        <v>0.75</v>
      </c>
      <c r="F628" s="79">
        <f t="shared" si="18"/>
        <v>1322.0550000000001</v>
      </c>
      <c r="G628" s="22">
        <f t="shared" si="19"/>
        <v>-73.248069767441848</v>
      </c>
    </row>
    <row r="629" spans="1:7" s="63" customFormat="1" x14ac:dyDescent="0.25">
      <c r="A629" s="13">
        <v>78915</v>
      </c>
      <c r="B629" s="4"/>
      <c r="C629" s="32">
        <v>1009.6874233128834</v>
      </c>
      <c r="D629" s="38">
        <v>1779.32</v>
      </c>
      <c r="E629" s="62">
        <v>0.75</v>
      </c>
      <c r="F629" s="79">
        <f t="shared" si="18"/>
        <v>1334.49</v>
      </c>
      <c r="G629" s="22">
        <f t="shared" si="19"/>
        <v>324.80257668711658</v>
      </c>
    </row>
    <row r="630" spans="1:7" s="63" customFormat="1" x14ac:dyDescent="0.25">
      <c r="A630" s="13">
        <v>564682</v>
      </c>
      <c r="B630" s="4"/>
      <c r="C630" s="32">
        <v>1543.6471134020619</v>
      </c>
      <c r="D630" s="38">
        <v>1807.36</v>
      </c>
      <c r="E630" s="62">
        <v>0.75</v>
      </c>
      <c r="F630" s="79">
        <f t="shared" si="18"/>
        <v>1355.52</v>
      </c>
      <c r="G630" s="22">
        <f t="shared" si="19"/>
        <v>-188.12711340206192</v>
      </c>
    </row>
    <row r="631" spans="1:7" s="63" customFormat="1" x14ac:dyDescent="0.25">
      <c r="A631" s="4">
        <v>83998</v>
      </c>
      <c r="B631" s="4"/>
      <c r="C631" s="32">
        <v>1480.6180952380953</v>
      </c>
      <c r="D631" s="33">
        <v>1812.27</v>
      </c>
      <c r="E631" s="62">
        <v>0.75</v>
      </c>
      <c r="F631" s="79">
        <f t="shared" ref="F631:F692" si="20">+D631*E631</f>
        <v>1359.2024999999999</v>
      </c>
      <c r="G631" s="22">
        <f t="shared" ref="G631:G692" si="21">+F631-C631</f>
        <v>-121.41559523809542</v>
      </c>
    </row>
    <row r="632" spans="1:7" s="63" customFormat="1" x14ac:dyDescent="0.25">
      <c r="A632" s="4">
        <v>76649</v>
      </c>
      <c r="B632" s="4"/>
      <c r="C632" s="32">
        <v>290.42577519379847</v>
      </c>
      <c r="D632" s="33">
        <v>1821.81</v>
      </c>
      <c r="E632" s="62">
        <v>0.75</v>
      </c>
      <c r="F632" s="79">
        <f t="shared" si="20"/>
        <v>1366.3575000000001</v>
      </c>
      <c r="G632" s="22">
        <f t="shared" si="21"/>
        <v>1075.9317248062016</v>
      </c>
    </row>
    <row r="633" spans="1:7" s="63" customFormat="1" x14ac:dyDescent="0.25">
      <c r="A633" s="4">
        <v>960732</v>
      </c>
      <c r="B633" s="4"/>
      <c r="C633" s="33">
        <v>1329.3526772616137</v>
      </c>
      <c r="D633" s="33">
        <v>1849.38</v>
      </c>
      <c r="E633" s="62">
        <v>0.75</v>
      </c>
      <c r="F633" s="79">
        <f t="shared" si="20"/>
        <v>1387.0350000000001</v>
      </c>
      <c r="G633" s="22">
        <f t="shared" si="21"/>
        <v>57.682322738386347</v>
      </c>
    </row>
    <row r="634" spans="1:7" s="63" customFormat="1" x14ac:dyDescent="0.25">
      <c r="A634" s="4">
        <v>848418</v>
      </c>
      <c r="B634" s="4"/>
      <c r="C634" s="32">
        <v>1596.1288041237112</v>
      </c>
      <c r="D634" s="33">
        <v>1852.61</v>
      </c>
      <c r="E634" s="62">
        <v>0.75</v>
      </c>
      <c r="F634" s="79">
        <f t="shared" si="20"/>
        <v>1389.4575</v>
      </c>
      <c r="G634" s="22">
        <f t="shared" si="21"/>
        <v>-206.67130412371125</v>
      </c>
    </row>
    <row r="635" spans="1:7" s="63" customFormat="1" x14ac:dyDescent="0.25">
      <c r="A635" s="4">
        <v>135808</v>
      </c>
      <c r="B635" s="4"/>
      <c r="C635" s="32">
        <v>1574.479412878788</v>
      </c>
      <c r="D635" s="33">
        <v>1890.87</v>
      </c>
      <c r="E635" s="62">
        <v>0.75</v>
      </c>
      <c r="F635" s="79">
        <f t="shared" si="20"/>
        <v>1418.1524999999999</v>
      </c>
      <c r="G635" s="22">
        <f t="shared" si="21"/>
        <v>-156.32691287878811</v>
      </c>
    </row>
    <row r="636" spans="1:7" s="63" customFormat="1" x14ac:dyDescent="0.25">
      <c r="A636" s="13">
        <v>203312</v>
      </c>
      <c r="B636" s="4"/>
      <c r="C636" s="32">
        <v>1671.7550000000001</v>
      </c>
      <c r="D636" s="38">
        <v>1984.9</v>
      </c>
      <c r="E636" s="62">
        <v>0.75</v>
      </c>
      <c r="F636" s="79">
        <f t="shared" si="20"/>
        <v>1488.6750000000002</v>
      </c>
      <c r="G636" s="22">
        <f t="shared" si="21"/>
        <v>-183.07999999999993</v>
      </c>
    </row>
    <row r="637" spans="1:7" s="63" customFormat="1" x14ac:dyDescent="0.25">
      <c r="A637" s="13">
        <v>605578</v>
      </c>
      <c r="B637" s="13"/>
      <c r="C637" s="32">
        <v>1472.27</v>
      </c>
      <c r="D637" s="38">
        <v>2037.87</v>
      </c>
      <c r="E637" s="62">
        <v>0.75</v>
      </c>
      <c r="F637" s="79">
        <f t="shared" si="20"/>
        <v>1528.4024999999999</v>
      </c>
      <c r="G637" s="22">
        <f t="shared" si="21"/>
        <v>56.132499999999936</v>
      </c>
    </row>
    <row r="638" spans="1:7" s="63" customFormat="1" x14ac:dyDescent="0.25">
      <c r="A638" s="4">
        <v>575302</v>
      </c>
      <c r="B638" s="4"/>
      <c r="C638" s="33">
        <v>1742.4011380318636</v>
      </c>
      <c r="D638" s="33">
        <v>2087.61</v>
      </c>
      <c r="E638" s="62">
        <v>0.75</v>
      </c>
      <c r="F638" s="79">
        <f t="shared" si="20"/>
        <v>1565.7075</v>
      </c>
      <c r="G638" s="22">
        <f t="shared" si="21"/>
        <v>-176.69363803186366</v>
      </c>
    </row>
    <row r="639" spans="1:7" s="63" customFormat="1" x14ac:dyDescent="0.25">
      <c r="A639" s="4">
        <v>137818</v>
      </c>
      <c r="B639" s="4"/>
      <c r="C639" s="32">
        <v>1806.2210852713179</v>
      </c>
      <c r="D639" s="33">
        <v>2094.92</v>
      </c>
      <c r="E639" s="62">
        <v>0.75</v>
      </c>
      <c r="F639" s="79">
        <f t="shared" si="20"/>
        <v>1571.19</v>
      </c>
      <c r="G639" s="22">
        <f t="shared" si="21"/>
        <v>-235.03108527131781</v>
      </c>
    </row>
    <row r="640" spans="1:7" s="63" customFormat="1" x14ac:dyDescent="0.25">
      <c r="A640" s="4">
        <v>219714</v>
      </c>
      <c r="B640" s="4"/>
      <c r="C640" s="32">
        <v>1352.9788387155079</v>
      </c>
      <c r="D640" s="33">
        <v>2098.02</v>
      </c>
      <c r="E640" s="62">
        <v>0.75</v>
      </c>
      <c r="F640" s="79">
        <f t="shared" si="20"/>
        <v>1573.5149999999999</v>
      </c>
      <c r="G640" s="22">
        <f t="shared" si="21"/>
        <v>220.53616128449198</v>
      </c>
    </row>
    <row r="641" spans="1:7" s="63" customFormat="1" x14ac:dyDescent="0.25">
      <c r="A641" s="13">
        <v>966205</v>
      </c>
      <c r="B641" s="4"/>
      <c r="C641" s="32">
        <v>1779.1298556701031</v>
      </c>
      <c r="D641" s="38">
        <v>2105.06</v>
      </c>
      <c r="E641" s="62">
        <v>0.75</v>
      </c>
      <c r="F641" s="79">
        <f t="shared" si="20"/>
        <v>1578.7950000000001</v>
      </c>
      <c r="G641" s="22">
        <f t="shared" si="21"/>
        <v>-200.33485567010302</v>
      </c>
    </row>
    <row r="642" spans="1:7" s="63" customFormat="1" x14ac:dyDescent="0.25">
      <c r="A642" s="4">
        <v>71977</v>
      </c>
      <c r="B642" s="4"/>
      <c r="C642" s="32">
        <v>1733.673823000529</v>
      </c>
      <c r="D642" s="33">
        <v>2114.96</v>
      </c>
      <c r="E642" s="62">
        <v>0.75</v>
      </c>
      <c r="F642" s="79">
        <f t="shared" si="20"/>
        <v>1586.22</v>
      </c>
      <c r="G642" s="22">
        <f t="shared" si="21"/>
        <v>-147.45382300052893</v>
      </c>
    </row>
    <row r="643" spans="1:7" s="63" customFormat="1" x14ac:dyDescent="0.25">
      <c r="A643" s="4">
        <v>22434</v>
      </c>
      <c r="B643" s="4"/>
      <c r="C643" s="33">
        <v>1761.7635245901638</v>
      </c>
      <c r="D643" s="33">
        <v>2115.2199999999998</v>
      </c>
      <c r="E643" s="62">
        <v>0.75</v>
      </c>
      <c r="F643" s="79">
        <f t="shared" si="20"/>
        <v>1586.415</v>
      </c>
      <c r="G643" s="22">
        <f t="shared" si="21"/>
        <v>-175.34852459016383</v>
      </c>
    </row>
    <row r="644" spans="1:7" s="63" customFormat="1" x14ac:dyDescent="0.25">
      <c r="A644" s="4">
        <v>946028</v>
      </c>
      <c r="B644" s="4"/>
      <c r="C644" s="32">
        <v>1467.1545229007634</v>
      </c>
      <c r="D644" s="33">
        <v>2126.17</v>
      </c>
      <c r="E644" s="62">
        <v>0.75</v>
      </c>
      <c r="F644" s="79">
        <f t="shared" si="20"/>
        <v>1594.6275000000001</v>
      </c>
      <c r="G644" s="22">
        <f t="shared" si="21"/>
        <v>127.47297709923669</v>
      </c>
    </row>
    <row r="645" spans="1:7" s="63" customFormat="1" x14ac:dyDescent="0.25">
      <c r="A645" s="13">
        <v>634499</v>
      </c>
      <c r="B645" s="4"/>
      <c r="C645" s="32">
        <v>1873.9452004219409</v>
      </c>
      <c r="D645" s="38">
        <v>2134.48</v>
      </c>
      <c r="E645" s="62">
        <v>0.75</v>
      </c>
      <c r="F645" s="79">
        <f t="shared" si="20"/>
        <v>1600.8600000000001</v>
      </c>
      <c r="G645" s="22">
        <f t="shared" si="21"/>
        <v>-273.08520042194073</v>
      </c>
    </row>
    <row r="646" spans="1:7" s="63" customFormat="1" x14ac:dyDescent="0.25">
      <c r="A646" s="13">
        <v>529068</v>
      </c>
      <c r="B646" s="13"/>
      <c r="C646" s="32">
        <v>1678.5154710467045</v>
      </c>
      <c r="D646" s="38">
        <v>2134.96</v>
      </c>
      <c r="E646" s="62">
        <v>0.75</v>
      </c>
      <c r="F646" s="79">
        <f t="shared" si="20"/>
        <v>1601.22</v>
      </c>
      <c r="G646" s="22">
        <f t="shared" si="21"/>
        <v>-77.295471046704506</v>
      </c>
    </row>
    <row r="647" spans="1:7" s="63" customFormat="1" x14ac:dyDescent="0.25">
      <c r="A647" s="13">
        <v>16894</v>
      </c>
      <c r="B647" s="4"/>
      <c r="C647" s="33">
        <v>1932.4605426356591</v>
      </c>
      <c r="D647" s="33">
        <v>2181.41</v>
      </c>
      <c r="E647" s="62">
        <v>0.75</v>
      </c>
      <c r="F647" s="79">
        <f t="shared" si="20"/>
        <v>1636.0574999999999</v>
      </c>
      <c r="G647" s="22">
        <f t="shared" si="21"/>
        <v>-296.40304263565918</v>
      </c>
    </row>
    <row r="648" spans="1:7" s="63" customFormat="1" x14ac:dyDescent="0.25">
      <c r="A648" s="13">
        <v>577733</v>
      </c>
      <c r="B648" s="4"/>
      <c r="C648" s="32">
        <v>1883.3191340206185</v>
      </c>
      <c r="D648" s="38">
        <v>2189.21</v>
      </c>
      <c r="E648" s="62">
        <v>0.75</v>
      </c>
      <c r="F648" s="79">
        <f t="shared" si="20"/>
        <v>1641.9075</v>
      </c>
      <c r="G648" s="22">
        <f t="shared" si="21"/>
        <v>-241.41163402061852</v>
      </c>
    </row>
    <row r="649" spans="1:7" s="63" customFormat="1" x14ac:dyDescent="0.25">
      <c r="A649" s="13">
        <v>43425</v>
      </c>
      <c r="B649" s="13"/>
      <c r="C649" s="32">
        <v>1901.15</v>
      </c>
      <c r="D649" s="38">
        <v>2221.11</v>
      </c>
      <c r="E649" s="62">
        <v>0.75</v>
      </c>
      <c r="F649" s="79">
        <f t="shared" si="20"/>
        <v>1665.8325</v>
      </c>
      <c r="G649" s="22">
        <f t="shared" si="21"/>
        <v>-235.31750000000011</v>
      </c>
    </row>
    <row r="650" spans="1:7" s="63" customFormat="1" x14ac:dyDescent="0.25">
      <c r="A650" s="4">
        <v>222965</v>
      </c>
      <c r="B650" s="4"/>
      <c r="C650" s="32">
        <v>1790.8928648648648</v>
      </c>
      <c r="D650" s="33">
        <v>2247.87</v>
      </c>
      <c r="E650" s="62">
        <v>0.75</v>
      </c>
      <c r="F650" s="79">
        <f t="shared" si="20"/>
        <v>1685.9024999999999</v>
      </c>
      <c r="G650" s="22">
        <f t="shared" si="21"/>
        <v>-104.99036486486489</v>
      </c>
    </row>
    <row r="651" spans="1:7" s="63" customFormat="1" x14ac:dyDescent="0.25">
      <c r="A651" s="13">
        <v>838140</v>
      </c>
      <c r="B651" s="4"/>
      <c r="C651" s="32">
        <v>1972.1041237113402</v>
      </c>
      <c r="D651" s="38">
        <v>2291.21</v>
      </c>
      <c r="E651" s="62">
        <v>0.75</v>
      </c>
      <c r="F651" s="79">
        <f t="shared" si="20"/>
        <v>1718.4075</v>
      </c>
      <c r="G651" s="22">
        <f t="shared" si="21"/>
        <v>-253.69662371134018</v>
      </c>
    </row>
    <row r="652" spans="1:7" s="63" customFormat="1" x14ac:dyDescent="0.25">
      <c r="A652" s="4">
        <v>960291</v>
      </c>
      <c r="B652" s="4"/>
      <c r="C652" s="32">
        <v>1044.8536593406593</v>
      </c>
      <c r="D652" s="33">
        <v>2293.0500000000002</v>
      </c>
      <c r="E652" s="62">
        <v>0.75</v>
      </c>
      <c r="F652" s="79">
        <f t="shared" si="20"/>
        <v>1719.7875000000001</v>
      </c>
      <c r="G652" s="22">
        <f t="shared" si="21"/>
        <v>674.93384065934083</v>
      </c>
    </row>
    <row r="653" spans="1:7" s="63" customFormat="1" x14ac:dyDescent="0.25">
      <c r="A653" s="4">
        <v>222545</v>
      </c>
      <c r="B653" s="4"/>
      <c r="C653" s="32">
        <v>1770.4990406976744</v>
      </c>
      <c r="D653" s="33">
        <v>2296.31</v>
      </c>
      <c r="E653" s="62">
        <v>0.75</v>
      </c>
      <c r="F653" s="79">
        <f t="shared" si="20"/>
        <v>1722.2325000000001</v>
      </c>
      <c r="G653" s="22">
        <f t="shared" si="21"/>
        <v>-48.266540697674372</v>
      </c>
    </row>
    <row r="654" spans="1:7" s="63" customFormat="1" x14ac:dyDescent="0.25">
      <c r="A654" s="13">
        <v>26441</v>
      </c>
      <c r="B654" s="4"/>
      <c r="C654" s="32">
        <v>1768.0801804123712</v>
      </c>
      <c r="D654" s="38">
        <v>2297.61</v>
      </c>
      <c r="E654" s="62">
        <v>0.75</v>
      </c>
      <c r="F654" s="79">
        <f t="shared" si="20"/>
        <v>1723.2075</v>
      </c>
      <c r="G654" s="22">
        <f t="shared" si="21"/>
        <v>-44.87268041237121</v>
      </c>
    </row>
    <row r="655" spans="1:7" s="63" customFormat="1" x14ac:dyDescent="0.25">
      <c r="A655" s="13">
        <v>595688</v>
      </c>
      <c r="B655" s="13"/>
      <c r="C655" s="32">
        <v>442.41</v>
      </c>
      <c r="D655" s="38">
        <v>2345.15</v>
      </c>
      <c r="E655" s="62">
        <v>0.75</v>
      </c>
      <c r="F655" s="79">
        <f t="shared" si="20"/>
        <v>1758.8625000000002</v>
      </c>
      <c r="G655" s="22">
        <f t="shared" si="21"/>
        <v>1316.4525000000001</v>
      </c>
    </row>
    <row r="656" spans="1:7" s="63" customFormat="1" x14ac:dyDescent="0.25">
      <c r="A656" s="13">
        <v>991178</v>
      </c>
      <c r="B656" s="13"/>
      <c r="C656" s="32">
        <v>1868.1680049846627</v>
      </c>
      <c r="D656" s="38">
        <v>2349.6999999999998</v>
      </c>
      <c r="E656" s="62">
        <v>0.75</v>
      </c>
      <c r="F656" s="79">
        <f t="shared" si="20"/>
        <v>1762.2749999999999</v>
      </c>
      <c r="G656" s="22">
        <f t="shared" si="21"/>
        <v>-105.89300498466287</v>
      </c>
    </row>
    <row r="657" spans="1:7" s="63" customFormat="1" x14ac:dyDescent="0.25">
      <c r="A657" s="4">
        <v>972168</v>
      </c>
      <c r="B657" s="4"/>
      <c r="C657" s="32">
        <v>1806.2182608695653</v>
      </c>
      <c r="D657" s="33">
        <v>2391.37</v>
      </c>
      <c r="E657" s="62">
        <v>0.75</v>
      </c>
      <c r="F657" s="79">
        <f t="shared" si="20"/>
        <v>1793.5274999999999</v>
      </c>
      <c r="G657" s="22">
        <f t="shared" si="21"/>
        <v>-12.690760869565338</v>
      </c>
    </row>
    <row r="658" spans="1:7" s="63" customFormat="1" x14ac:dyDescent="0.25">
      <c r="A658" s="63">
        <v>639530</v>
      </c>
      <c r="C658" s="38">
        <v>1795.830911525974</v>
      </c>
      <c r="D658" s="61">
        <v>2398.48</v>
      </c>
      <c r="E658" s="62">
        <v>0.75</v>
      </c>
      <c r="F658" s="79">
        <f t="shared" si="20"/>
        <v>1798.8600000000001</v>
      </c>
      <c r="G658" s="22">
        <f t="shared" si="21"/>
        <v>3.029088474026139</v>
      </c>
    </row>
    <row r="659" spans="1:7" s="63" customFormat="1" x14ac:dyDescent="0.25">
      <c r="A659" s="4">
        <v>21677</v>
      </c>
      <c r="B659" s="4"/>
      <c r="C659" s="32">
        <v>1943.1502707930367</v>
      </c>
      <c r="D659" s="33">
        <v>2447.14</v>
      </c>
      <c r="E659" s="62">
        <v>0.75</v>
      </c>
      <c r="F659" s="79">
        <f t="shared" si="20"/>
        <v>1835.355</v>
      </c>
      <c r="G659" s="22">
        <f t="shared" si="21"/>
        <v>-107.79527079303671</v>
      </c>
    </row>
    <row r="660" spans="1:7" s="63" customFormat="1" x14ac:dyDescent="0.25">
      <c r="A660" s="13">
        <v>4644</v>
      </c>
      <c r="B660" s="13"/>
      <c r="C660" s="32">
        <v>1678.9877573613767</v>
      </c>
      <c r="D660" s="38">
        <v>2460.83</v>
      </c>
      <c r="E660" s="62">
        <v>0.75</v>
      </c>
      <c r="F660" s="79">
        <f t="shared" si="20"/>
        <v>1845.6224999999999</v>
      </c>
      <c r="G660" s="22">
        <f t="shared" si="21"/>
        <v>166.63474263862327</v>
      </c>
    </row>
    <row r="661" spans="1:7" s="63" customFormat="1" x14ac:dyDescent="0.25">
      <c r="A661" s="13">
        <v>605368</v>
      </c>
      <c r="B661" s="13"/>
      <c r="C661" s="32">
        <v>1914.75425872093</v>
      </c>
      <c r="D661" s="38">
        <v>2463.52</v>
      </c>
      <c r="E661" s="62">
        <v>0.75</v>
      </c>
      <c r="F661" s="79">
        <f t="shared" si="20"/>
        <v>1847.6399999999999</v>
      </c>
      <c r="G661" s="22">
        <f t="shared" si="21"/>
        <v>-67.114258720930138</v>
      </c>
    </row>
    <row r="662" spans="1:7" s="63" customFormat="1" x14ac:dyDescent="0.25">
      <c r="A662" s="4">
        <v>29730</v>
      </c>
      <c r="B662" s="4"/>
      <c r="C662" s="32">
        <v>2193.447441860465</v>
      </c>
      <c r="D662" s="33">
        <v>2543.6799999999998</v>
      </c>
      <c r="E662" s="62">
        <v>0.75</v>
      </c>
      <c r="F662" s="79">
        <f t="shared" si="20"/>
        <v>1907.7599999999998</v>
      </c>
      <c r="G662" s="22">
        <f t="shared" si="21"/>
        <v>-285.68744186046524</v>
      </c>
    </row>
    <row r="663" spans="1:7" s="63" customFormat="1" x14ac:dyDescent="0.25">
      <c r="A663" s="4">
        <v>901456</v>
      </c>
      <c r="B663" s="4"/>
      <c r="C663" s="32">
        <v>2247.6020927835048</v>
      </c>
      <c r="D663" s="33">
        <v>2554.5500000000002</v>
      </c>
      <c r="E663" s="62">
        <v>0.75</v>
      </c>
      <c r="F663" s="79">
        <f t="shared" si="20"/>
        <v>1915.9125000000001</v>
      </c>
      <c r="G663" s="22">
        <f t="shared" si="21"/>
        <v>-331.68959278350462</v>
      </c>
    </row>
    <row r="664" spans="1:7" s="63" customFormat="1" x14ac:dyDescent="0.25">
      <c r="A664" s="4">
        <v>6936</v>
      </c>
      <c r="B664" s="4"/>
      <c r="C664" s="32">
        <v>2247.9194767441863</v>
      </c>
      <c r="D664" s="33">
        <v>2617.63</v>
      </c>
      <c r="E664" s="62">
        <v>0.75</v>
      </c>
      <c r="F664" s="79">
        <f t="shared" si="20"/>
        <v>1963.2225000000001</v>
      </c>
      <c r="G664" s="22">
        <f t="shared" si="21"/>
        <v>-284.69697674418626</v>
      </c>
    </row>
    <row r="665" spans="1:7" s="63" customFormat="1" x14ac:dyDescent="0.25">
      <c r="A665" s="13">
        <v>121130</v>
      </c>
      <c r="B665" s="13"/>
      <c r="C665" s="32">
        <v>2158.3200000000002</v>
      </c>
      <c r="D665" s="38">
        <v>2639.04</v>
      </c>
      <c r="E665" s="62">
        <v>0.75</v>
      </c>
      <c r="F665" s="79">
        <f t="shared" si="20"/>
        <v>1979.28</v>
      </c>
      <c r="G665" s="22">
        <f t="shared" si="21"/>
        <v>-179.04000000000019</v>
      </c>
    </row>
    <row r="666" spans="1:7" s="63" customFormat="1" x14ac:dyDescent="0.25">
      <c r="A666" s="4">
        <v>206264</v>
      </c>
      <c r="B666" s="4"/>
      <c r="C666" s="32">
        <v>1079.96</v>
      </c>
      <c r="D666" s="33">
        <v>2652.93</v>
      </c>
      <c r="E666" s="62">
        <v>0.75</v>
      </c>
      <c r="F666" s="79">
        <f t="shared" si="20"/>
        <v>1989.6974999999998</v>
      </c>
      <c r="G666" s="22">
        <f t="shared" si="21"/>
        <v>909.73749999999973</v>
      </c>
    </row>
    <row r="667" spans="1:7" s="63" customFormat="1" x14ac:dyDescent="0.25">
      <c r="A667" s="4">
        <v>222833</v>
      </c>
      <c r="B667" s="4"/>
      <c r="C667" s="32">
        <v>2198.2713372093026</v>
      </c>
      <c r="D667" s="33">
        <v>2730.92</v>
      </c>
      <c r="E667" s="62">
        <v>0.75</v>
      </c>
      <c r="F667" s="79">
        <f t="shared" si="20"/>
        <v>2048.19</v>
      </c>
      <c r="G667" s="22">
        <f t="shared" si="21"/>
        <v>-150.08133720930255</v>
      </c>
    </row>
    <row r="668" spans="1:7" s="63" customFormat="1" x14ac:dyDescent="0.25">
      <c r="A668" s="13">
        <v>967843</v>
      </c>
      <c r="B668" s="4"/>
      <c r="C668" s="32">
        <v>2453.5276016399698</v>
      </c>
      <c r="D668" s="38">
        <v>2785.29</v>
      </c>
      <c r="E668" s="62">
        <v>0.75</v>
      </c>
      <c r="F668" s="79">
        <f t="shared" si="20"/>
        <v>2088.9674999999997</v>
      </c>
      <c r="G668" s="22">
        <f t="shared" si="21"/>
        <v>-364.56010163997007</v>
      </c>
    </row>
    <row r="669" spans="1:7" s="63" customFormat="1" x14ac:dyDescent="0.25">
      <c r="A669" s="4">
        <v>73958</v>
      </c>
      <c r="B669" s="4"/>
      <c r="C669" s="32">
        <v>2331.7802647865574</v>
      </c>
      <c r="D669" s="33">
        <v>2812.94</v>
      </c>
      <c r="E669" s="62">
        <v>0.75</v>
      </c>
      <c r="F669" s="79">
        <f t="shared" si="20"/>
        <v>2109.7049999999999</v>
      </c>
      <c r="G669" s="22">
        <f t="shared" si="21"/>
        <v>-222.07526478655745</v>
      </c>
    </row>
    <row r="670" spans="1:7" s="63" customFormat="1" x14ac:dyDescent="0.25">
      <c r="A670" s="4">
        <v>60807</v>
      </c>
      <c r="B670" s="4"/>
      <c r="C670" s="32">
        <v>1886.4800295080051</v>
      </c>
      <c r="D670" s="33">
        <v>2827.9</v>
      </c>
      <c r="E670" s="62">
        <v>0.75</v>
      </c>
      <c r="F670" s="79">
        <f t="shared" si="20"/>
        <v>2120.9250000000002</v>
      </c>
      <c r="G670" s="22">
        <f t="shared" si="21"/>
        <v>234.44497049199504</v>
      </c>
    </row>
    <row r="671" spans="1:7" s="63" customFormat="1" x14ac:dyDescent="0.25">
      <c r="A671" s="63">
        <v>994984</v>
      </c>
      <c r="C671" s="38">
        <v>1810.3941392649901</v>
      </c>
      <c r="D671" s="61">
        <v>2889.89</v>
      </c>
      <c r="E671" s="62">
        <v>0.75</v>
      </c>
      <c r="F671" s="79">
        <f t="shared" si="20"/>
        <v>2167.4175</v>
      </c>
      <c r="G671" s="22">
        <f t="shared" si="21"/>
        <v>357.02336073500987</v>
      </c>
    </row>
    <row r="672" spans="1:7" s="63" customFormat="1" x14ac:dyDescent="0.25">
      <c r="A672" s="4">
        <v>651373</v>
      </c>
      <c r="B672" s="4"/>
      <c r="C672" s="32">
        <v>2526.0641530054645</v>
      </c>
      <c r="D672" s="33">
        <v>2933.95</v>
      </c>
      <c r="E672" s="62">
        <v>0.75</v>
      </c>
      <c r="F672" s="79">
        <f t="shared" si="20"/>
        <v>2200.4624999999996</v>
      </c>
      <c r="G672" s="22">
        <f t="shared" si="21"/>
        <v>-325.60165300546487</v>
      </c>
    </row>
    <row r="673" spans="1:7" s="63" customFormat="1" x14ac:dyDescent="0.25">
      <c r="A673" s="4">
        <v>944471</v>
      </c>
      <c r="B673" s="4"/>
      <c r="C673" s="32">
        <v>2434.7355308880306</v>
      </c>
      <c r="D673" s="33">
        <v>2979.27</v>
      </c>
      <c r="E673" s="62">
        <v>0.75</v>
      </c>
      <c r="F673" s="79">
        <f t="shared" si="20"/>
        <v>2234.4524999999999</v>
      </c>
      <c r="G673" s="22">
        <f t="shared" si="21"/>
        <v>-200.28303088803068</v>
      </c>
    </row>
    <row r="674" spans="1:7" s="63" customFormat="1" x14ac:dyDescent="0.25">
      <c r="A674" s="13">
        <v>72088</v>
      </c>
      <c r="B674" s="13"/>
      <c r="C674" s="32">
        <v>2565.33</v>
      </c>
      <c r="D674" s="38">
        <v>3005.22</v>
      </c>
      <c r="E674" s="62">
        <v>0.75</v>
      </c>
      <c r="F674" s="79">
        <f t="shared" si="20"/>
        <v>2253.915</v>
      </c>
      <c r="G674" s="22">
        <f t="shared" si="21"/>
        <v>-311.41499999999996</v>
      </c>
    </row>
    <row r="675" spans="1:7" s="63" customFormat="1" x14ac:dyDescent="0.25">
      <c r="A675" s="4">
        <v>141384</v>
      </c>
      <c r="B675" s="4"/>
      <c r="C675" s="32">
        <v>2635.080726744186</v>
      </c>
      <c r="D675" s="33">
        <v>3046.04</v>
      </c>
      <c r="E675" s="62">
        <v>0.75</v>
      </c>
      <c r="F675" s="79">
        <f t="shared" si="20"/>
        <v>2284.5299999999997</v>
      </c>
      <c r="G675" s="22">
        <f t="shared" si="21"/>
        <v>-350.55072674418625</v>
      </c>
    </row>
    <row r="676" spans="1:7" s="63" customFormat="1" x14ac:dyDescent="0.25">
      <c r="A676" s="13">
        <v>222768</v>
      </c>
      <c r="B676" s="13"/>
      <c r="C676" s="32">
        <v>2627.86</v>
      </c>
      <c r="D676" s="38">
        <v>3080.42</v>
      </c>
      <c r="E676" s="62">
        <v>0.75</v>
      </c>
      <c r="F676" s="79">
        <f t="shared" si="20"/>
        <v>2310.3150000000001</v>
      </c>
      <c r="G676" s="22">
        <f t="shared" si="21"/>
        <v>-317.54500000000007</v>
      </c>
    </row>
    <row r="677" spans="1:7" s="63" customFormat="1" x14ac:dyDescent="0.25">
      <c r="A677" s="4">
        <v>957223</v>
      </c>
      <c r="B677" s="4"/>
      <c r="C677" s="32">
        <v>2751.6736627906976</v>
      </c>
      <c r="D677" s="33">
        <v>3100.49</v>
      </c>
      <c r="E677" s="62">
        <v>0.75</v>
      </c>
      <c r="F677" s="79">
        <f t="shared" si="20"/>
        <v>2325.3674999999998</v>
      </c>
      <c r="G677" s="22">
        <f t="shared" si="21"/>
        <v>-426.30616279069773</v>
      </c>
    </row>
    <row r="678" spans="1:7" s="63" customFormat="1" x14ac:dyDescent="0.25">
      <c r="A678" s="4">
        <v>593147</v>
      </c>
      <c r="B678" s="4"/>
      <c r="C678" s="32">
        <v>2721.2377422680411</v>
      </c>
      <c r="D678" s="33">
        <v>3149.31</v>
      </c>
      <c r="E678" s="62">
        <v>0.75</v>
      </c>
      <c r="F678" s="79">
        <f t="shared" si="20"/>
        <v>2361.9825000000001</v>
      </c>
      <c r="G678" s="22">
        <f t="shared" si="21"/>
        <v>-359.255242268041</v>
      </c>
    </row>
    <row r="679" spans="1:7" s="63" customFormat="1" x14ac:dyDescent="0.25">
      <c r="A679" s="4">
        <v>519734</v>
      </c>
      <c r="B679" s="4"/>
      <c r="C679" s="32">
        <v>2619.2553186813184</v>
      </c>
      <c r="D679" s="33">
        <v>3153.03</v>
      </c>
      <c r="E679" s="62">
        <v>0.75</v>
      </c>
      <c r="F679" s="79">
        <f t="shared" si="20"/>
        <v>2364.7725</v>
      </c>
      <c r="G679" s="22">
        <f t="shared" si="21"/>
        <v>-254.48281868131835</v>
      </c>
    </row>
    <row r="680" spans="1:7" s="63" customFormat="1" x14ac:dyDescent="0.25">
      <c r="A680" s="4">
        <v>121645</v>
      </c>
      <c r="B680" s="4"/>
      <c r="C680" s="32">
        <v>2681.2287209302322</v>
      </c>
      <c r="D680" s="33">
        <v>3181.2</v>
      </c>
      <c r="E680" s="62">
        <v>0.75</v>
      </c>
      <c r="F680" s="79">
        <f t="shared" si="20"/>
        <v>2385.8999999999996</v>
      </c>
      <c r="G680" s="22">
        <f t="shared" si="21"/>
        <v>-295.32872093023252</v>
      </c>
    </row>
    <row r="681" spans="1:7" s="63" customFormat="1" x14ac:dyDescent="0.25">
      <c r="A681" s="4">
        <v>216241</v>
      </c>
      <c r="B681" s="4"/>
      <c r="C681" s="32">
        <v>2249.6162096774192</v>
      </c>
      <c r="D681" s="33">
        <v>3181.77</v>
      </c>
      <c r="E681" s="62">
        <v>0.75</v>
      </c>
      <c r="F681" s="79">
        <f t="shared" si="20"/>
        <v>2386.3274999999999</v>
      </c>
      <c r="G681" s="22">
        <f t="shared" si="21"/>
        <v>136.71129032258068</v>
      </c>
    </row>
    <row r="682" spans="1:7" s="63" customFormat="1" x14ac:dyDescent="0.25">
      <c r="A682" s="13">
        <v>649463</v>
      </c>
      <c r="B682" s="4"/>
      <c r="C682" s="32">
        <v>2533.0571372413169</v>
      </c>
      <c r="D682" s="38">
        <v>3271.31</v>
      </c>
      <c r="E682" s="62">
        <v>0.75</v>
      </c>
      <c r="F682" s="79">
        <f t="shared" si="20"/>
        <v>2453.4825000000001</v>
      </c>
      <c r="G682" s="22">
        <f t="shared" si="21"/>
        <v>-79.57463724131685</v>
      </c>
    </row>
    <row r="683" spans="1:7" s="63" customFormat="1" x14ac:dyDescent="0.25">
      <c r="A683" s="13">
        <v>71426</v>
      </c>
      <c r="B683" s="13"/>
      <c r="C683" s="32">
        <v>2913.48</v>
      </c>
      <c r="D683" s="38">
        <v>3309.26</v>
      </c>
      <c r="E683" s="62">
        <v>0.75</v>
      </c>
      <c r="F683" s="79">
        <f t="shared" si="20"/>
        <v>2481.9450000000002</v>
      </c>
      <c r="G683" s="22">
        <f t="shared" si="21"/>
        <v>-431.53499999999985</v>
      </c>
    </row>
    <row r="684" spans="1:7" s="63" customFormat="1" x14ac:dyDescent="0.25">
      <c r="A684" s="13">
        <v>965994</v>
      </c>
      <c r="B684" s="13"/>
      <c r="C684" s="32">
        <v>2900.6</v>
      </c>
      <c r="D684" s="38">
        <v>3369.28</v>
      </c>
      <c r="E684" s="62">
        <v>0.75</v>
      </c>
      <c r="F684" s="79">
        <f t="shared" si="20"/>
        <v>2526.96</v>
      </c>
      <c r="G684" s="22">
        <f t="shared" si="21"/>
        <v>-373.63999999999987</v>
      </c>
    </row>
    <row r="685" spans="1:7" s="63" customFormat="1" x14ac:dyDescent="0.25">
      <c r="A685" s="4">
        <v>64959</v>
      </c>
      <c r="B685" s="4"/>
      <c r="C685" s="33">
        <v>3000.4874806201551</v>
      </c>
      <c r="D685" s="33">
        <v>3477.84</v>
      </c>
      <c r="E685" s="62">
        <v>0.75</v>
      </c>
      <c r="F685" s="79">
        <f t="shared" si="20"/>
        <v>2608.38</v>
      </c>
      <c r="G685" s="22">
        <f t="shared" si="21"/>
        <v>-392.107480620155</v>
      </c>
    </row>
    <row r="686" spans="1:7" s="63" customFormat="1" x14ac:dyDescent="0.25">
      <c r="A686" s="4">
        <v>201039</v>
      </c>
      <c r="B686" s="4"/>
      <c r="C686" s="32">
        <v>2918.2996899224804</v>
      </c>
      <c r="D686" s="33">
        <v>3485.94</v>
      </c>
      <c r="E686" s="62">
        <v>0.75</v>
      </c>
      <c r="F686" s="79">
        <f t="shared" si="20"/>
        <v>2614.4549999999999</v>
      </c>
      <c r="G686" s="22">
        <f t="shared" si="21"/>
        <v>-303.84468992248048</v>
      </c>
    </row>
    <row r="687" spans="1:7" s="63" customFormat="1" x14ac:dyDescent="0.25">
      <c r="A687" s="4">
        <v>855193</v>
      </c>
      <c r="B687" s="4"/>
      <c r="C687" s="32">
        <v>2519.7360237906423</v>
      </c>
      <c r="D687" s="33">
        <v>3520.11</v>
      </c>
      <c r="E687" s="62">
        <v>0.75</v>
      </c>
      <c r="F687" s="79">
        <f t="shared" si="20"/>
        <v>2640.0825</v>
      </c>
      <c r="G687" s="22">
        <f t="shared" si="21"/>
        <v>120.34647620935766</v>
      </c>
    </row>
    <row r="688" spans="1:7" s="63" customFormat="1" x14ac:dyDescent="0.25">
      <c r="A688" s="13">
        <v>4133</v>
      </c>
      <c r="B688" s="13"/>
      <c r="C688" s="32">
        <v>2461.64</v>
      </c>
      <c r="D688" s="38">
        <v>3574.84</v>
      </c>
      <c r="E688" s="62">
        <v>0.75</v>
      </c>
      <c r="F688" s="79">
        <f t="shared" si="20"/>
        <v>2681.13</v>
      </c>
      <c r="G688" s="22">
        <f t="shared" si="21"/>
        <v>219.49000000000024</v>
      </c>
    </row>
    <row r="689" spans="1:7" s="63" customFormat="1" x14ac:dyDescent="0.25">
      <c r="A689" s="4">
        <v>622842</v>
      </c>
      <c r="B689" s="4"/>
      <c r="C689" s="32">
        <v>3097.9346124031008</v>
      </c>
      <c r="D689" s="33">
        <v>3600.28</v>
      </c>
      <c r="E689" s="62">
        <v>0.75</v>
      </c>
      <c r="F689" s="79">
        <f t="shared" si="20"/>
        <v>2700.21</v>
      </c>
      <c r="G689" s="22">
        <f t="shared" si="21"/>
        <v>-397.72461240310076</v>
      </c>
    </row>
    <row r="690" spans="1:7" s="63" customFormat="1" x14ac:dyDescent="0.25">
      <c r="A690" s="4">
        <v>75814</v>
      </c>
      <c r="B690" s="4"/>
      <c r="C690" s="32">
        <v>2331.9508720930235</v>
      </c>
      <c r="D690" s="33">
        <v>3632.77</v>
      </c>
      <c r="E690" s="62">
        <v>0.75</v>
      </c>
      <c r="F690" s="79">
        <f t="shared" si="20"/>
        <v>2724.5774999999999</v>
      </c>
      <c r="G690" s="22">
        <f t="shared" si="21"/>
        <v>392.62662790697641</v>
      </c>
    </row>
    <row r="691" spans="1:7" s="63" customFormat="1" x14ac:dyDescent="0.25">
      <c r="A691" s="4">
        <v>950838</v>
      </c>
      <c r="B691" s="4"/>
      <c r="C691" s="32">
        <v>3173.2971874099267</v>
      </c>
      <c r="D691" s="33">
        <v>3751.55</v>
      </c>
      <c r="E691" s="62">
        <v>0.75</v>
      </c>
      <c r="F691" s="79">
        <f t="shared" si="20"/>
        <v>2813.6625000000004</v>
      </c>
      <c r="G691" s="22">
        <f t="shared" si="21"/>
        <v>-359.6346874099263</v>
      </c>
    </row>
    <row r="692" spans="1:7" s="63" customFormat="1" x14ac:dyDescent="0.25">
      <c r="A692" s="4">
        <v>567007</v>
      </c>
      <c r="B692" s="4"/>
      <c r="C692" s="32">
        <v>3213.9398837209305</v>
      </c>
      <c r="D692" s="33">
        <v>3782.99</v>
      </c>
      <c r="E692" s="62">
        <v>0.75</v>
      </c>
      <c r="F692" s="79">
        <f t="shared" si="20"/>
        <v>2837.2424999999998</v>
      </c>
      <c r="G692" s="22">
        <f t="shared" si="21"/>
        <v>-376.6973837209307</v>
      </c>
    </row>
    <row r="693" spans="1:7" s="63" customFormat="1" x14ac:dyDescent="0.25">
      <c r="A693" s="13">
        <v>595650</v>
      </c>
      <c r="B693" s="4"/>
      <c r="C693" s="32">
        <v>3193.0226700953276</v>
      </c>
      <c r="D693" s="38">
        <v>3879.91</v>
      </c>
      <c r="E693" s="62">
        <v>0.75</v>
      </c>
      <c r="F693" s="79">
        <f t="shared" ref="F693:F744" si="22">+D693*E693</f>
        <v>2909.9324999999999</v>
      </c>
      <c r="G693" s="22">
        <f t="shared" ref="G693:G747" si="23">+F693-C693</f>
        <v>-283.09017009532772</v>
      </c>
    </row>
    <row r="694" spans="1:7" s="63" customFormat="1" x14ac:dyDescent="0.25">
      <c r="A694" s="4">
        <v>119835</v>
      </c>
      <c r="B694" s="4"/>
      <c r="C694" s="32">
        <v>3378.7721904761906</v>
      </c>
      <c r="D694" s="33">
        <v>3901.56</v>
      </c>
      <c r="E694" s="62">
        <v>0.75</v>
      </c>
      <c r="F694" s="79">
        <f t="shared" si="22"/>
        <v>2926.17</v>
      </c>
      <c r="G694" s="22">
        <f t="shared" si="23"/>
        <v>-452.60219047619057</v>
      </c>
    </row>
    <row r="695" spans="1:7" s="63" customFormat="1" x14ac:dyDescent="0.25">
      <c r="A695" s="13">
        <v>607245</v>
      </c>
      <c r="B695" s="13"/>
      <c r="C695" s="32">
        <v>3428.16</v>
      </c>
      <c r="D695" s="38">
        <v>3975.5</v>
      </c>
      <c r="E695" s="62">
        <v>0.75</v>
      </c>
      <c r="F695" s="79">
        <f t="shared" si="22"/>
        <v>2981.625</v>
      </c>
      <c r="G695" s="22">
        <f t="shared" si="23"/>
        <v>-446.53499999999985</v>
      </c>
    </row>
    <row r="696" spans="1:7" s="63" customFormat="1" x14ac:dyDescent="0.25">
      <c r="A696" s="4">
        <v>107370</v>
      </c>
      <c r="B696" s="4"/>
      <c r="C696" s="32">
        <v>3441.9246802325579</v>
      </c>
      <c r="D696" s="33">
        <v>3984.46</v>
      </c>
      <c r="E696" s="62">
        <v>0.75</v>
      </c>
      <c r="F696" s="79">
        <f t="shared" si="22"/>
        <v>2988.3450000000003</v>
      </c>
      <c r="G696" s="22">
        <f t="shared" si="23"/>
        <v>-453.57968023255762</v>
      </c>
    </row>
    <row r="697" spans="1:7" s="63" customFormat="1" x14ac:dyDescent="0.25">
      <c r="A697" s="4">
        <v>567109</v>
      </c>
      <c r="B697" s="4"/>
      <c r="C697" s="32">
        <v>3340.8512790697678</v>
      </c>
      <c r="D697" s="33">
        <v>4017.45</v>
      </c>
      <c r="E697" s="62">
        <v>0.75</v>
      </c>
      <c r="F697" s="79">
        <f t="shared" si="22"/>
        <v>3013.0874999999996</v>
      </c>
      <c r="G697" s="22">
        <f t="shared" si="23"/>
        <v>-327.76377906976813</v>
      </c>
    </row>
    <row r="698" spans="1:7" s="63" customFormat="1" x14ac:dyDescent="0.25">
      <c r="A698" s="4">
        <v>502292</v>
      </c>
      <c r="B698" s="4"/>
      <c r="C698" s="32">
        <v>3262.7955433460234</v>
      </c>
      <c r="D698" s="33">
        <v>4023.71</v>
      </c>
      <c r="E698" s="62">
        <v>0.75</v>
      </c>
      <c r="F698" s="79">
        <f t="shared" si="22"/>
        <v>3017.7825000000003</v>
      </c>
      <c r="G698" s="22">
        <f t="shared" si="23"/>
        <v>-245.0130433460231</v>
      </c>
    </row>
    <row r="699" spans="1:7" s="63" customFormat="1" x14ac:dyDescent="0.25">
      <c r="A699" s="13">
        <v>995176</v>
      </c>
      <c r="B699" s="13"/>
      <c r="C699" s="38">
        <v>3580.8825134442081</v>
      </c>
      <c r="D699" s="38">
        <v>4050.62</v>
      </c>
      <c r="E699" s="62">
        <v>0.75</v>
      </c>
      <c r="F699" s="79">
        <f t="shared" si="22"/>
        <v>3037.9650000000001</v>
      </c>
      <c r="G699" s="22">
        <f t="shared" si="23"/>
        <v>-542.917513444208</v>
      </c>
    </row>
    <row r="700" spans="1:7" s="63" customFormat="1" x14ac:dyDescent="0.25">
      <c r="A700" s="13">
        <v>971261</v>
      </c>
      <c r="B700" s="13"/>
      <c r="C700" s="32">
        <v>3190.2227948113205</v>
      </c>
      <c r="D700" s="38">
        <v>4058.59</v>
      </c>
      <c r="E700" s="62">
        <v>0.75</v>
      </c>
      <c r="F700" s="79">
        <f t="shared" si="22"/>
        <v>3043.9425000000001</v>
      </c>
      <c r="G700" s="22">
        <f t="shared" si="23"/>
        <v>-146.28029481132035</v>
      </c>
    </row>
    <row r="701" spans="1:7" s="63" customFormat="1" x14ac:dyDescent="0.25">
      <c r="A701" s="4">
        <v>91352</v>
      </c>
      <c r="B701" s="4"/>
      <c r="C701" s="32">
        <v>3499.781734496124</v>
      </c>
      <c r="D701" s="33">
        <v>4099.07</v>
      </c>
      <c r="E701" s="62">
        <v>0.75</v>
      </c>
      <c r="F701" s="79">
        <f t="shared" si="22"/>
        <v>3074.3024999999998</v>
      </c>
      <c r="G701" s="22">
        <f t="shared" si="23"/>
        <v>-425.47923449612426</v>
      </c>
    </row>
    <row r="702" spans="1:7" s="63" customFormat="1" x14ac:dyDescent="0.25">
      <c r="A702" s="13">
        <v>139410</v>
      </c>
      <c r="B702" s="4"/>
      <c r="C702" s="33">
        <v>2807.0605232558141</v>
      </c>
      <c r="D702" s="33">
        <v>4117.96</v>
      </c>
      <c r="E702" s="62">
        <v>0.75</v>
      </c>
      <c r="F702" s="79">
        <f t="shared" si="22"/>
        <v>3088.4700000000003</v>
      </c>
      <c r="G702" s="22">
        <f t="shared" si="23"/>
        <v>281.40947674418612</v>
      </c>
    </row>
    <row r="703" spans="1:7" s="63" customFormat="1" x14ac:dyDescent="0.25">
      <c r="A703" s="4">
        <v>2314</v>
      </c>
      <c r="B703" s="4"/>
      <c r="C703" s="32">
        <v>3701.1551091703059</v>
      </c>
      <c r="D703" s="33">
        <v>4341.2700000000004</v>
      </c>
      <c r="E703" s="62">
        <v>0.75</v>
      </c>
      <c r="F703" s="79">
        <f t="shared" si="22"/>
        <v>3255.9525000000003</v>
      </c>
      <c r="G703" s="22">
        <f t="shared" si="23"/>
        <v>-445.20260917030555</v>
      </c>
    </row>
    <row r="704" spans="1:7" s="63" customFormat="1" x14ac:dyDescent="0.25">
      <c r="A704" s="13">
        <v>960717</v>
      </c>
      <c r="B704" s="13"/>
      <c r="C704" s="32">
        <v>3849.43</v>
      </c>
      <c r="D704" s="38">
        <v>4688.3100000000004</v>
      </c>
      <c r="E704" s="62">
        <v>0.75</v>
      </c>
      <c r="F704" s="79">
        <f t="shared" si="22"/>
        <v>3516.2325000000001</v>
      </c>
      <c r="G704" s="22">
        <f t="shared" si="23"/>
        <v>-333.19749999999976</v>
      </c>
    </row>
    <row r="705" spans="1:7" s="63" customFormat="1" x14ac:dyDescent="0.25">
      <c r="A705" s="13">
        <v>995606</v>
      </c>
      <c r="B705" s="13"/>
      <c r="C705" s="32">
        <v>3849.43</v>
      </c>
      <c r="D705" s="38">
        <v>4688.3100000000004</v>
      </c>
      <c r="E705" s="62">
        <v>0.75</v>
      </c>
      <c r="F705" s="79">
        <f t="shared" si="22"/>
        <v>3516.2325000000001</v>
      </c>
      <c r="G705" s="22">
        <f t="shared" si="23"/>
        <v>-333.19749999999976</v>
      </c>
    </row>
    <row r="706" spans="1:7" s="63" customFormat="1" x14ac:dyDescent="0.25">
      <c r="A706" s="4">
        <v>566531</v>
      </c>
      <c r="B706" s="4"/>
      <c r="C706" s="32">
        <v>4194.9892337164747</v>
      </c>
      <c r="D706" s="33">
        <v>4760.1400000000003</v>
      </c>
      <c r="E706" s="62">
        <v>0.75</v>
      </c>
      <c r="F706" s="79">
        <f t="shared" si="22"/>
        <v>3570.1050000000005</v>
      </c>
      <c r="G706" s="22">
        <f t="shared" si="23"/>
        <v>-624.88423371647423</v>
      </c>
    </row>
    <row r="707" spans="1:7" s="63" customFormat="1" x14ac:dyDescent="0.25">
      <c r="A707" s="4">
        <v>153019</v>
      </c>
      <c r="B707" s="4"/>
      <c r="C707" s="32">
        <v>4037.3969186046506</v>
      </c>
      <c r="D707" s="33">
        <v>4894.2700000000004</v>
      </c>
      <c r="E707" s="62">
        <v>0.75</v>
      </c>
      <c r="F707" s="79">
        <f t="shared" si="22"/>
        <v>3670.7025000000003</v>
      </c>
      <c r="G707" s="22">
        <f t="shared" si="23"/>
        <v>-366.69441860465031</v>
      </c>
    </row>
    <row r="708" spans="1:7" s="63" customFormat="1" x14ac:dyDescent="0.25">
      <c r="A708" s="4">
        <v>222897</v>
      </c>
      <c r="B708" s="4"/>
      <c r="C708" s="32">
        <v>4269.5155232558136</v>
      </c>
      <c r="D708" s="33">
        <v>4928.66</v>
      </c>
      <c r="E708" s="62">
        <v>0.75</v>
      </c>
      <c r="F708" s="79">
        <f t="shared" si="22"/>
        <v>3696.4949999999999</v>
      </c>
      <c r="G708" s="22">
        <f t="shared" si="23"/>
        <v>-573.02052325581371</v>
      </c>
    </row>
    <row r="709" spans="1:7" s="63" customFormat="1" x14ac:dyDescent="0.25">
      <c r="A709" s="13">
        <v>636805</v>
      </c>
      <c r="B709" s="13"/>
      <c r="C709" s="32">
        <v>4352.9763445378148</v>
      </c>
      <c r="D709" s="38">
        <v>4977.25</v>
      </c>
      <c r="E709" s="62">
        <v>0.75</v>
      </c>
      <c r="F709" s="79">
        <f t="shared" si="22"/>
        <v>3732.9375</v>
      </c>
      <c r="G709" s="22">
        <f t="shared" si="23"/>
        <v>-620.03884453781484</v>
      </c>
    </row>
    <row r="710" spans="1:7" s="63" customFormat="1" x14ac:dyDescent="0.25">
      <c r="A710" s="4">
        <v>19929</v>
      </c>
      <c r="B710" s="4"/>
      <c r="C710" s="32">
        <v>4237.9244298245612</v>
      </c>
      <c r="D710" s="33">
        <v>4986.6899999999996</v>
      </c>
      <c r="E710" s="62">
        <v>0.75</v>
      </c>
      <c r="F710" s="79">
        <f t="shared" si="22"/>
        <v>3740.0174999999999</v>
      </c>
      <c r="G710" s="22">
        <f t="shared" si="23"/>
        <v>-497.9069298245613</v>
      </c>
    </row>
    <row r="711" spans="1:7" s="63" customFormat="1" x14ac:dyDescent="0.25">
      <c r="A711" s="13">
        <v>562360</v>
      </c>
      <c r="B711" s="13"/>
      <c r="C711" s="32">
        <v>4674.8037457056025</v>
      </c>
      <c r="D711" s="38">
        <v>5230.8100000000004</v>
      </c>
      <c r="E711" s="62">
        <v>0.8</v>
      </c>
      <c r="F711" s="79">
        <f t="shared" si="22"/>
        <v>4184.6480000000001</v>
      </c>
      <c r="G711" s="22">
        <f t="shared" si="23"/>
        <v>-490.15574570560238</v>
      </c>
    </row>
    <row r="712" spans="1:7" s="63" customFormat="1" x14ac:dyDescent="0.25">
      <c r="A712" s="4">
        <v>61766</v>
      </c>
      <c r="B712" s="4"/>
      <c r="C712" s="32">
        <v>5075.146206896552</v>
      </c>
      <c r="D712" s="33">
        <v>5690.98</v>
      </c>
      <c r="E712" s="62">
        <v>0.8</v>
      </c>
      <c r="F712" s="79">
        <f t="shared" si="22"/>
        <v>4552.7839999999997</v>
      </c>
      <c r="G712" s="22">
        <f t="shared" si="23"/>
        <v>-522.36220689655238</v>
      </c>
    </row>
    <row r="713" spans="1:7" s="63" customFormat="1" x14ac:dyDescent="0.25">
      <c r="A713" s="4">
        <v>220305</v>
      </c>
      <c r="B713" s="4"/>
      <c r="C713" s="32">
        <v>4817.2388178294568</v>
      </c>
      <c r="D713" s="33">
        <v>5867.66</v>
      </c>
      <c r="E713" s="62">
        <v>0.8</v>
      </c>
      <c r="F713" s="79">
        <f t="shared" si="22"/>
        <v>4694.1279999999997</v>
      </c>
      <c r="G713" s="22">
        <f t="shared" si="23"/>
        <v>-123.11081782945712</v>
      </c>
    </row>
    <row r="714" spans="1:7" s="63" customFormat="1" x14ac:dyDescent="0.25">
      <c r="A714" s="13">
        <v>920446</v>
      </c>
      <c r="B714" s="13"/>
      <c r="C714" s="32">
        <v>5119.7778350515464</v>
      </c>
      <c r="D714" s="38">
        <v>5918.86</v>
      </c>
      <c r="E714" s="62">
        <v>0.8</v>
      </c>
      <c r="F714" s="79">
        <f t="shared" si="22"/>
        <v>4735.0879999999997</v>
      </c>
      <c r="G714" s="22">
        <f t="shared" si="23"/>
        <v>-384.68983505154665</v>
      </c>
    </row>
    <row r="715" spans="1:7" s="63" customFormat="1" x14ac:dyDescent="0.25">
      <c r="A715" s="13">
        <v>650120</v>
      </c>
      <c r="B715" s="4"/>
      <c r="C715" s="32">
        <v>5213.551899836606</v>
      </c>
      <c r="D715" s="38">
        <v>5933.57</v>
      </c>
      <c r="E715" s="62">
        <v>0.8</v>
      </c>
      <c r="F715" s="79">
        <f t="shared" si="22"/>
        <v>4746.8559999999998</v>
      </c>
      <c r="G715" s="22">
        <f t="shared" si="23"/>
        <v>-466.69589983660626</v>
      </c>
    </row>
    <row r="716" spans="1:7" s="63" customFormat="1" x14ac:dyDescent="0.25">
      <c r="A716" s="4">
        <v>554031</v>
      </c>
      <c r="B716" s="4"/>
      <c r="C716" s="32">
        <v>2326.4066666666658</v>
      </c>
      <c r="D716" s="33">
        <v>6051.9</v>
      </c>
      <c r="E716" s="62">
        <v>0.8</v>
      </c>
      <c r="F716" s="79">
        <f t="shared" si="22"/>
        <v>4841.5199999999995</v>
      </c>
      <c r="G716" s="22">
        <f t="shared" si="23"/>
        <v>2515.1133333333337</v>
      </c>
    </row>
    <row r="717" spans="1:7" s="63" customFormat="1" x14ac:dyDescent="0.25">
      <c r="A717" s="4">
        <v>216975</v>
      </c>
      <c r="B717" s="4"/>
      <c r="C717" s="32">
        <v>5331.2201356589148</v>
      </c>
      <c r="D717" s="33">
        <v>6271.84</v>
      </c>
      <c r="E717" s="62">
        <v>0.8</v>
      </c>
      <c r="F717" s="79">
        <f t="shared" si="22"/>
        <v>5017.4720000000007</v>
      </c>
      <c r="G717" s="22">
        <f t="shared" si="23"/>
        <v>-313.74813565891418</v>
      </c>
    </row>
    <row r="718" spans="1:7" s="63" customFormat="1" x14ac:dyDescent="0.25">
      <c r="A718" s="4">
        <v>549433</v>
      </c>
      <c r="B718" s="4"/>
      <c r="C718" s="32">
        <v>1134.92</v>
      </c>
      <c r="D718" s="33">
        <v>6378.32</v>
      </c>
      <c r="E718" s="62">
        <v>0.8</v>
      </c>
      <c r="F718" s="79">
        <f t="shared" ref="F718" si="24">+D718*E718</f>
        <v>5102.6559999999999</v>
      </c>
      <c r="G718" s="22">
        <f t="shared" ref="G718" si="25">+F718-C718</f>
        <v>3967.7359999999999</v>
      </c>
    </row>
    <row r="719" spans="1:7" s="63" customFormat="1" x14ac:dyDescent="0.25">
      <c r="A719" s="13">
        <v>965677</v>
      </c>
      <c r="B719" s="4"/>
      <c r="C719" s="32">
        <v>4744.4747131509266</v>
      </c>
      <c r="D719" s="38">
        <v>6383.69</v>
      </c>
      <c r="E719" s="62">
        <v>0.8</v>
      </c>
      <c r="F719" s="79">
        <f t="shared" si="22"/>
        <v>5106.9520000000002</v>
      </c>
      <c r="G719" s="22">
        <f t="shared" si="23"/>
        <v>362.47728684907361</v>
      </c>
    </row>
    <row r="720" spans="1:7" s="63" customFormat="1" x14ac:dyDescent="0.25">
      <c r="A720" s="4">
        <v>974382</v>
      </c>
      <c r="B720" s="4"/>
      <c r="C720" s="33">
        <v>5640.8349358974356</v>
      </c>
      <c r="D720" s="33">
        <v>6452.94</v>
      </c>
      <c r="E720" s="62">
        <v>0.8</v>
      </c>
      <c r="F720" s="79">
        <f t="shared" si="22"/>
        <v>5162.3519999999999</v>
      </c>
      <c r="G720" s="22">
        <f t="shared" si="23"/>
        <v>-478.48293589743571</v>
      </c>
    </row>
    <row r="721" spans="1:7" s="63" customFormat="1" x14ac:dyDescent="0.25">
      <c r="A721" s="4">
        <v>217871</v>
      </c>
      <c r="B721" s="4"/>
      <c r="C721" s="33">
        <v>5721.6521511627907</v>
      </c>
      <c r="D721" s="33">
        <v>6691.5</v>
      </c>
      <c r="E721" s="62">
        <v>0.8</v>
      </c>
      <c r="F721" s="79">
        <f t="shared" si="22"/>
        <v>5353.2000000000007</v>
      </c>
      <c r="G721" s="22">
        <f t="shared" si="23"/>
        <v>-368.45215116278996</v>
      </c>
    </row>
    <row r="722" spans="1:7" s="63" customFormat="1" x14ac:dyDescent="0.25">
      <c r="A722" s="13">
        <v>221610</v>
      </c>
      <c r="B722" s="4"/>
      <c r="C722" s="32">
        <v>5791.5113953488371</v>
      </c>
      <c r="D722" s="38">
        <v>6794.6</v>
      </c>
      <c r="E722" s="62">
        <v>0.8</v>
      </c>
      <c r="F722" s="79">
        <f t="shared" si="22"/>
        <v>5435.68</v>
      </c>
      <c r="G722" s="22">
        <f t="shared" si="23"/>
        <v>-355.83139534883685</v>
      </c>
    </row>
    <row r="723" spans="1:7" s="63" customFormat="1" x14ac:dyDescent="0.25">
      <c r="A723" s="13">
        <v>124653</v>
      </c>
      <c r="B723" s="4"/>
      <c r="C723" s="32">
        <v>5913.7087209302317</v>
      </c>
      <c r="D723" s="38">
        <v>6850.69</v>
      </c>
      <c r="E723" s="62">
        <v>0.8</v>
      </c>
      <c r="F723" s="79">
        <f t="shared" si="22"/>
        <v>5480.5519999999997</v>
      </c>
      <c r="G723" s="22">
        <f t="shared" si="23"/>
        <v>-433.15672093023204</v>
      </c>
    </row>
    <row r="724" spans="1:7" s="63" customFormat="1" x14ac:dyDescent="0.25">
      <c r="A724" s="4">
        <v>124111</v>
      </c>
      <c r="B724" s="4"/>
      <c r="C724" s="32">
        <v>6269.9681395348834</v>
      </c>
      <c r="D724" s="33">
        <v>7225.55</v>
      </c>
      <c r="E724" s="62">
        <v>0.8</v>
      </c>
      <c r="F724" s="79">
        <f t="shared" si="22"/>
        <v>5780.4400000000005</v>
      </c>
      <c r="G724" s="22">
        <f t="shared" si="23"/>
        <v>-489.52813953488294</v>
      </c>
    </row>
    <row r="725" spans="1:7" s="63" customFormat="1" x14ac:dyDescent="0.25">
      <c r="A725" s="4">
        <v>3717</v>
      </c>
      <c r="B725" s="4"/>
      <c r="C725" s="32">
        <v>6240.3720058139534</v>
      </c>
      <c r="D725" s="33">
        <v>7329.6</v>
      </c>
      <c r="E725" s="62">
        <v>0.8</v>
      </c>
      <c r="F725" s="79">
        <f t="shared" si="22"/>
        <v>5863.68</v>
      </c>
      <c r="G725" s="22">
        <f t="shared" si="23"/>
        <v>-376.69200581395307</v>
      </c>
    </row>
    <row r="726" spans="1:7" s="63" customFormat="1" x14ac:dyDescent="0.25">
      <c r="A726" s="4">
        <v>43212</v>
      </c>
      <c r="B726" s="4"/>
      <c r="C726" s="32">
        <v>5832.9912938144334</v>
      </c>
      <c r="D726" s="33">
        <v>7407.88</v>
      </c>
      <c r="E726" s="62">
        <v>0.8</v>
      </c>
      <c r="F726" s="79">
        <f t="shared" si="22"/>
        <v>5926.3040000000001</v>
      </c>
      <c r="G726" s="22">
        <f t="shared" si="23"/>
        <v>93.31270618556664</v>
      </c>
    </row>
    <row r="727" spans="1:7" s="63" customFormat="1" x14ac:dyDescent="0.25">
      <c r="A727" s="4">
        <v>512336</v>
      </c>
      <c r="B727" s="4"/>
      <c r="C727" s="32">
        <v>5524.5918149630543</v>
      </c>
      <c r="D727" s="33">
        <v>7443.91</v>
      </c>
      <c r="E727" s="62">
        <v>0.8</v>
      </c>
      <c r="F727" s="79">
        <f t="shared" si="22"/>
        <v>5955.1280000000006</v>
      </c>
      <c r="G727" s="22">
        <f t="shared" si="23"/>
        <v>430.53618503694634</v>
      </c>
    </row>
    <row r="728" spans="1:7" s="63" customFormat="1" x14ac:dyDescent="0.25">
      <c r="A728" s="4">
        <v>578191</v>
      </c>
      <c r="B728" s="4"/>
      <c r="C728" s="32">
        <v>5231.8500000000004</v>
      </c>
      <c r="D728" s="33">
        <v>7464.38</v>
      </c>
      <c r="E728" s="62">
        <v>0.8</v>
      </c>
      <c r="F728" s="79">
        <f t="shared" si="22"/>
        <v>5971.5040000000008</v>
      </c>
      <c r="G728" s="22">
        <f t="shared" si="23"/>
        <v>739.65400000000045</v>
      </c>
    </row>
    <row r="729" spans="1:7" s="63" customFormat="1" x14ac:dyDescent="0.25">
      <c r="A729" s="4">
        <v>207610</v>
      </c>
      <c r="B729" s="4"/>
      <c r="C729" s="32">
        <v>6412.3677228682172</v>
      </c>
      <c r="D729" s="33">
        <v>7653.95</v>
      </c>
      <c r="E729" s="62">
        <v>0.8</v>
      </c>
      <c r="F729" s="79">
        <f t="shared" si="22"/>
        <v>6123.16</v>
      </c>
      <c r="G729" s="22">
        <f t="shared" si="23"/>
        <v>-289.20772286821739</v>
      </c>
    </row>
    <row r="730" spans="1:7" s="63" customFormat="1" x14ac:dyDescent="0.25">
      <c r="A730" s="4">
        <v>626335</v>
      </c>
      <c r="B730" s="4"/>
      <c r="C730" s="32">
        <v>7627.4284210526321</v>
      </c>
      <c r="D730" s="33">
        <v>8731.56</v>
      </c>
      <c r="E730" s="62">
        <v>0.8</v>
      </c>
      <c r="F730" s="79">
        <f t="shared" si="22"/>
        <v>6985.2479999999996</v>
      </c>
      <c r="G730" s="22">
        <f t="shared" si="23"/>
        <v>-642.18042105263248</v>
      </c>
    </row>
    <row r="731" spans="1:7" s="63" customFormat="1" x14ac:dyDescent="0.25">
      <c r="A731" s="4">
        <v>204151</v>
      </c>
      <c r="B731" s="4"/>
      <c r="C731" s="33">
        <v>7874.0464583333332</v>
      </c>
      <c r="D731" s="33">
        <v>9302.8700000000008</v>
      </c>
      <c r="E731" s="62">
        <v>0.8</v>
      </c>
      <c r="F731" s="79">
        <f t="shared" si="22"/>
        <v>7442.2960000000012</v>
      </c>
      <c r="G731" s="22">
        <f t="shared" si="23"/>
        <v>-431.75045833333206</v>
      </c>
    </row>
    <row r="732" spans="1:7" s="63" customFormat="1" x14ac:dyDescent="0.25">
      <c r="A732" s="4">
        <v>30538</v>
      </c>
      <c r="B732" s="4"/>
      <c r="C732" s="32">
        <v>8498.5329870256046</v>
      </c>
      <c r="D732" s="33">
        <v>9803.92</v>
      </c>
      <c r="E732" s="62">
        <v>0.8</v>
      </c>
      <c r="F732" s="79">
        <f t="shared" si="22"/>
        <v>7843.1360000000004</v>
      </c>
      <c r="G732" s="22">
        <f t="shared" si="23"/>
        <v>-655.39698702560418</v>
      </c>
    </row>
    <row r="733" spans="1:7" s="63" customFormat="1" x14ac:dyDescent="0.25">
      <c r="A733" s="4">
        <v>640647</v>
      </c>
      <c r="B733" s="4"/>
      <c r="C733" s="32">
        <v>8692.8652749140892</v>
      </c>
      <c r="D733" s="33">
        <v>9844.67</v>
      </c>
      <c r="E733" s="62">
        <v>0.8</v>
      </c>
      <c r="F733" s="79">
        <f t="shared" si="22"/>
        <v>7875.7360000000008</v>
      </c>
      <c r="G733" s="22">
        <f t="shared" si="23"/>
        <v>-817.12927491408846</v>
      </c>
    </row>
    <row r="734" spans="1:7" s="63" customFormat="1" x14ac:dyDescent="0.25">
      <c r="A734" s="4">
        <v>225374</v>
      </c>
      <c r="B734" s="4"/>
      <c r="C734" s="32">
        <v>8941.1828875968986</v>
      </c>
      <c r="D734" s="33">
        <v>10240.450000000001</v>
      </c>
      <c r="E734" s="62">
        <v>0.9</v>
      </c>
      <c r="F734" s="79">
        <f t="shared" si="22"/>
        <v>9216.4050000000007</v>
      </c>
      <c r="G734" s="22">
        <f t="shared" si="23"/>
        <v>275.22211240310207</v>
      </c>
    </row>
    <row r="735" spans="1:7" s="63" customFormat="1" x14ac:dyDescent="0.25">
      <c r="A735" s="4">
        <v>55038</v>
      </c>
      <c r="B735" s="4"/>
      <c r="C735" s="33">
        <v>9351.2196656976739</v>
      </c>
      <c r="D735" s="33">
        <v>11140.16</v>
      </c>
      <c r="E735" s="62">
        <v>0.9</v>
      </c>
      <c r="F735" s="79">
        <f t="shared" si="22"/>
        <v>10026.144</v>
      </c>
      <c r="G735" s="22">
        <f t="shared" si="23"/>
        <v>674.92433430232632</v>
      </c>
    </row>
    <row r="736" spans="1:7" s="63" customFormat="1" x14ac:dyDescent="0.25">
      <c r="A736" s="4">
        <v>67497</v>
      </c>
      <c r="B736" s="4"/>
      <c r="C736" s="32">
        <v>7539.65868757713</v>
      </c>
      <c r="D736" s="33">
        <v>11144.11</v>
      </c>
      <c r="E736" s="62">
        <v>0.9</v>
      </c>
      <c r="F736" s="79">
        <f t="shared" si="22"/>
        <v>10029.699000000001</v>
      </c>
      <c r="G736" s="22">
        <f t="shared" si="23"/>
        <v>2490.0403124228706</v>
      </c>
    </row>
    <row r="737" spans="1:7" s="63" customFormat="1" x14ac:dyDescent="0.25">
      <c r="A737" s="4">
        <v>129010</v>
      </c>
      <c r="B737" s="4"/>
      <c r="C737" s="32">
        <v>10175.035098110466</v>
      </c>
      <c r="D737" s="33">
        <v>11572.08</v>
      </c>
      <c r="E737" s="62">
        <v>0.9</v>
      </c>
      <c r="F737" s="79">
        <f t="shared" si="22"/>
        <v>10414.871999999999</v>
      </c>
      <c r="G737" s="22">
        <f t="shared" si="23"/>
        <v>239.83690188953369</v>
      </c>
    </row>
    <row r="738" spans="1:7" s="63" customFormat="1" x14ac:dyDescent="0.25">
      <c r="A738" s="4">
        <v>640760</v>
      </c>
      <c r="B738" s="4"/>
      <c r="C738" s="32">
        <v>10466.588863636363</v>
      </c>
      <c r="D738" s="33">
        <v>12082.33</v>
      </c>
      <c r="E738" s="62">
        <v>0.9</v>
      </c>
      <c r="F738" s="79">
        <f t="shared" si="22"/>
        <v>10874.097</v>
      </c>
      <c r="G738" s="22">
        <f t="shared" si="23"/>
        <v>407.50813636363637</v>
      </c>
    </row>
    <row r="739" spans="1:7" s="63" customFormat="1" x14ac:dyDescent="0.25">
      <c r="A739" s="4">
        <v>596363</v>
      </c>
      <c r="B739" s="4"/>
      <c r="C739" s="32">
        <v>10794.147596899224</v>
      </c>
      <c r="D739" s="33">
        <v>12570.18</v>
      </c>
      <c r="E739" s="62">
        <v>0.9</v>
      </c>
      <c r="F739" s="79">
        <f t="shared" si="22"/>
        <v>11313.162</v>
      </c>
      <c r="G739" s="22">
        <f t="shared" si="23"/>
        <v>519.01440310077669</v>
      </c>
    </row>
    <row r="740" spans="1:7" s="63" customFormat="1" x14ac:dyDescent="0.25">
      <c r="A740" s="13">
        <v>16740</v>
      </c>
      <c r="B740" s="13"/>
      <c r="C740" s="32">
        <v>9670.5288659793823</v>
      </c>
      <c r="D740" s="38">
        <v>13429.28</v>
      </c>
      <c r="E740" s="62">
        <v>0.9</v>
      </c>
      <c r="F740" s="79">
        <f t="shared" si="22"/>
        <v>12086.352000000001</v>
      </c>
      <c r="G740" s="22">
        <f t="shared" si="23"/>
        <v>2415.8231340206185</v>
      </c>
    </row>
    <row r="741" spans="1:7" s="63" customFormat="1" x14ac:dyDescent="0.25">
      <c r="A741" s="4">
        <v>513120</v>
      </c>
      <c r="B741" s="4"/>
      <c r="C741" s="32">
        <v>12809.85515503876</v>
      </c>
      <c r="D741" s="33">
        <v>14727.17</v>
      </c>
      <c r="E741" s="62">
        <v>0.9</v>
      </c>
      <c r="F741" s="79">
        <f t="shared" si="22"/>
        <v>13254.453</v>
      </c>
      <c r="G741" s="22">
        <f t="shared" si="23"/>
        <v>444.59784496123939</v>
      </c>
    </row>
    <row r="742" spans="1:7" s="63" customFormat="1" x14ac:dyDescent="0.25">
      <c r="A742" s="13">
        <v>34237</v>
      </c>
      <c r="B742" s="13"/>
      <c r="C742" s="32">
        <v>13045.02</v>
      </c>
      <c r="D742" s="38">
        <v>14772</v>
      </c>
      <c r="E742" s="62">
        <v>0.9</v>
      </c>
      <c r="F742" s="79">
        <f t="shared" si="22"/>
        <v>13294.800000000001</v>
      </c>
      <c r="G742" s="22">
        <f t="shared" si="23"/>
        <v>249.78000000000065</v>
      </c>
    </row>
    <row r="743" spans="1:7" s="63" customFormat="1" x14ac:dyDescent="0.25">
      <c r="A743" s="13">
        <v>994798</v>
      </c>
      <c r="B743" s="13"/>
      <c r="C743" s="32">
        <v>15463.06</v>
      </c>
      <c r="D743" s="38">
        <v>17477.669999999998</v>
      </c>
      <c r="E743" s="62">
        <v>0.9</v>
      </c>
      <c r="F743" s="79">
        <f t="shared" si="22"/>
        <v>15729.902999999998</v>
      </c>
      <c r="G743" s="22">
        <f t="shared" si="23"/>
        <v>266.84299999999894</v>
      </c>
    </row>
    <row r="744" spans="1:7" s="63" customFormat="1" x14ac:dyDescent="0.25">
      <c r="A744" s="4">
        <v>531487</v>
      </c>
      <c r="B744" s="4"/>
      <c r="C744" s="32">
        <v>15381.885225095786</v>
      </c>
      <c r="D744" s="33">
        <v>17797.689999999999</v>
      </c>
      <c r="E744" s="62">
        <v>0.9</v>
      </c>
      <c r="F744" s="79">
        <f t="shared" si="22"/>
        <v>16017.920999999998</v>
      </c>
      <c r="G744" s="22">
        <f t="shared" si="23"/>
        <v>636.0357749042123</v>
      </c>
    </row>
    <row r="745" spans="1:7" s="63" customFormat="1" x14ac:dyDescent="0.25">
      <c r="A745" s="13">
        <v>890833</v>
      </c>
      <c r="B745" s="13"/>
      <c r="C745" s="32">
        <v>20000</v>
      </c>
      <c r="D745" s="38">
        <v>24286.54</v>
      </c>
      <c r="E745" s="62"/>
      <c r="F745" s="79">
        <v>20000</v>
      </c>
      <c r="G745" s="22">
        <f t="shared" si="23"/>
        <v>0</v>
      </c>
    </row>
    <row r="746" spans="1:7" s="63" customFormat="1" x14ac:dyDescent="0.25">
      <c r="A746" s="13">
        <v>201983</v>
      </c>
      <c r="B746" s="4"/>
      <c r="C746" s="32">
        <v>20000</v>
      </c>
      <c r="D746" s="38">
        <v>24847.91</v>
      </c>
      <c r="E746" s="62"/>
      <c r="F746" s="79">
        <v>20000</v>
      </c>
      <c r="G746" s="22">
        <f t="shared" si="23"/>
        <v>0</v>
      </c>
    </row>
    <row r="747" spans="1:7" s="63" customFormat="1" x14ac:dyDescent="0.25">
      <c r="A747" s="4">
        <v>67316</v>
      </c>
      <c r="B747" s="4"/>
      <c r="C747" s="32">
        <v>20000</v>
      </c>
      <c r="D747" s="33">
        <v>39830.82</v>
      </c>
      <c r="E747" s="62"/>
      <c r="F747" s="79">
        <v>20000</v>
      </c>
      <c r="G747" s="22">
        <f t="shared" si="23"/>
        <v>0</v>
      </c>
    </row>
    <row r="748" spans="1:7" x14ac:dyDescent="0.25">
      <c r="F748" s="78"/>
    </row>
    <row r="749" spans="1:7" x14ac:dyDescent="0.25">
      <c r="B749" s="4" t="s">
        <v>19</v>
      </c>
      <c r="C749" s="64">
        <f>SUM(C2:C748)</f>
        <v>746178.39082259801</v>
      </c>
      <c r="D749" s="22">
        <f>SUM(D2:D748)</f>
        <v>974718.27</v>
      </c>
      <c r="F749" s="80">
        <f>SUM(F2:F748)</f>
        <v>727476.58050000004</v>
      </c>
      <c r="G749" s="22">
        <f>SUM(G2:G748)</f>
        <v>-18701.810322598056</v>
      </c>
    </row>
    <row r="750" spans="1:7" x14ac:dyDescent="0.25">
      <c r="F750" s="78"/>
    </row>
    <row r="752" spans="1:7" x14ac:dyDescent="0.25">
      <c r="C752" s="36">
        <f>+'FEBBRAIO ok'!E52+'MARZO ok '!E63+'MAGGIO ok'!E74+'GIUGNO ok'!E66+'AGOSTO ok'!E155+'SETTEMBRE ok'!E83+'NOVEMBRE da verif'!E133+'DICEMBRE OK'!E154</f>
        <v>746178.44692110806</v>
      </c>
    </row>
    <row r="754" spans="2:3" x14ac:dyDescent="0.25">
      <c r="B754" s="76" t="s">
        <v>20</v>
      </c>
      <c r="C754" s="76"/>
    </row>
    <row r="755" spans="2:3" x14ac:dyDescent="0.25">
      <c r="B755" s="53" t="s">
        <v>9</v>
      </c>
      <c r="C755" s="4">
        <v>0</v>
      </c>
    </row>
    <row r="756" spans="2:3" x14ac:dyDescent="0.25">
      <c r="B756" s="53" t="s">
        <v>10</v>
      </c>
      <c r="C756" s="55">
        <v>0.4</v>
      </c>
    </row>
    <row r="757" spans="2:3" x14ac:dyDescent="0.25">
      <c r="B757" s="53" t="s">
        <v>11</v>
      </c>
      <c r="C757" s="55">
        <v>0.65</v>
      </c>
    </row>
    <row r="758" spans="2:3" x14ac:dyDescent="0.25">
      <c r="B758" s="54" t="s">
        <v>12</v>
      </c>
      <c r="C758" s="55">
        <v>0.75</v>
      </c>
    </row>
    <row r="759" spans="2:3" x14ac:dyDescent="0.25">
      <c r="B759" s="54" t="s">
        <v>13</v>
      </c>
      <c r="C759" s="55">
        <v>0.8</v>
      </c>
    </row>
    <row r="760" spans="2:3" x14ac:dyDescent="0.25">
      <c r="B760" s="54" t="s">
        <v>14</v>
      </c>
      <c r="C760" s="55">
        <v>0.9</v>
      </c>
    </row>
    <row r="761" spans="2:3" x14ac:dyDescent="0.25">
      <c r="B761" s="54" t="s">
        <v>15</v>
      </c>
      <c r="C761" s="33" t="s">
        <v>21</v>
      </c>
    </row>
    <row r="762" spans="2:3" x14ac:dyDescent="0.25">
      <c r="C762" s="22"/>
    </row>
    <row r="763" spans="2:3" x14ac:dyDescent="0.25">
      <c r="C763" s="22"/>
    </row>
    <row r="764" spans="2:3" x14ac:dyDescent="0.25">
      <c r="B764" s="53" t="s">
        <v>22</v>
      </c>
      <c r="C764" s="22" t="s">
        <v>23</v>
      </c>
    </row>
    <row r="765" spans="2:3" x14ac:dyDescent="0.25">
      <c r="B765" s="53" t="s">
        <v>24</v>
      </c>
      <c r="C765" s="22" t="s">
        <v>25</v>
      </c>
    </row>
  </sheetData>
  <autoFilter ref="A1:G749"/>
  <sortState ref="A2:K760">
    <sortCondition ref="D2:D76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DICEMBRE OK</vt:lpstr>
      <vt:lpstr>NOVEMBRE da verif</vt:lpstr>
      <vt:lpstr>SETTEMBRE ok</vt:lpstr>
      <vt:lpstr>AGOSTO ok</vt:lpstr>
      <vt:lpstr>GIUGNO ok</vt:lpstr>
      <vt:lpstr>MAGGIO ok</vt:lpstr>
      <vt:lpstr>MARZO ok </vt:lpstr>
      <vt:lpstr>FEBBRAIO ok</vt:lpstr>
      <vt:lpstr>RIEPILOGO</vt:lpstr>
      <vt:lpstr>pivot </vt:lpstr>
    </vt:vector>
  </TitlesOfParts>
  <Company>Aimag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zanella</dc:creator>
  <cp:lastModifiedBy>Daniela Golinelli</cp:lastModifiedBy>
  <cp:lastPrinted>2021-09-02T08:56:27Z</cp:lastPrinted>
  <dcterms:created xsi:type="dcterms:W3CDTF">2019-02-13T08:06:45Z</dcterms:created>
  <dcterms:modified xsi:type="dcterms:W3CDTF">2021-11-02T08:00:51Z</dcterms:modified>
</cp:coreProperties>
</file>